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zc_000\Downloads\Compressed\PSB2014\"/>
    </mc:Choice>
  </mc:AlternateContent>
  <bookViews>
    <workbookView xWindow="120" yWindow="60" windowWidth="20115" windowHeight="7485"/>
  </bookViews>
  <sheets>
    <sheet name="Physical final 4th cycl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'Physical final 4th cycle'!$A$1:$Q$34</definedName>
  </definedNames>
  <calcPr calcId="152511"/>
</workbook>
</file>

<file path=xl/calcChain.xml><?xml version="1.0" encoding="utf-8"?>
<calcChain xmlns="http://schemas.openxmlformats.org/spreadsheetml/2006/main">
  <c r="AQ28" i="1" l="1"/>
  <c r="AP28" i="1"/>
  <c r="AO28" i="1"/>
  <c r="AN28" i="1"/>
  <c r="AL28" i="1"/>
  <c r="AJ28" i="1"/>
  <c r="AH28" i="1"/>
  <c r="AF28" i="1"/>
  <c r="AD28" i="1"/>
  <c r="V28" i="1"/>
  <c r="U28" i="1"/>
  <c r="T28" i="1"/>
  <c r="N28" i="1"/>
  <c r="AU28" i="1" s="1"/>
  <c r="AU31" i="1" s="1"/>
  <c r="L28" i="1"/>
  <c r="K28" i="1"/>
  <c r="E28" i="1"/>
  <c r="D28" i="1"/>
  <c r="B28" i="1"/>
  <c r="AQ26" i="1"/>
  <c r="AP26" i="1"/>
  <c r="AO26" i="1"/>
  <c r="AN26" i="1"/>
  <c r="AL26" i="1"/>
  <c r="AJ26" i="1"/>
  <c r="AH26" i="1"/>
  <c r="AF26" i="1"/>
  <c r="AD26" i="1"/>
  <c r="P26" i="1"/>
  <c r="O26" i="1"/>
  <c r="R26" i="1" s="1"/>
  <c r="J26" i="1"/>
  <c r="M26" i="1" s="1"/>
  <c r="I26" i="1"/>
  <c r="H26" i="1"/>
  <c r="G26" i="1"/>
  <c r="F26" i="1"/>
  <c r="AQ25" i="1"/>
  <c r="AP25" i="1"/>
  <c r="AO25" i="1"/>
  <c r="AN25" i="1"/>
  <c r="AL25" i="1"/>
  <c r="AJ25" i="1"/>
  <c r="AH25" i="1"/>
  <c r="AF25" i="1"/>
  <c r="AD25" i="1"/>
  <c r="P25" i="1"/>
  <c r="O25" i="1"/>
  <c r="Q25" i="1" s="1"/>
  <c r="J25" i="1"/>
  <c r="M25" i="1" s="1"/>
  <c r="I25" i="1"/>
  <c r="H25" i="1"/>
  <c r="G25" i="1"/>
  <c r="F25" i="1"/>
  <c r="AQ24" i="1"/>
  <c r="AP24" i="1"/>
  <c r="AO24" i="1"/>
  <c r="AN24" i="1"/>
  <c r="AL24" i="1"/>
  <c r="AJ24" i="1"/>
  <c r="AH24" i="1"/>
  <c r="AF24" i="1"/>
  <c r="AD24" i="1"/>
  <c r="P24" i="1"/>
  <c r="O24" i="1"/>
  <c r="R24" i="1" s="1"/>
  <c r="J24" i="1"/>
  <c r="M24" i="1" s="1"/>
  <c r="I24" i="1"/>
  <c r="H24" i="1"/>
  <c r="G24" i="1"/>
  <c r="F24" i="1"/>
  <c r="C24" i="1"/>
  <c r="AQ23" i="1"/>
  <c r="AP23" i="1"/>
  <c r="AO23" i="1"/>
  <c r="AN23" i="1"/>
  <c r="AL23" i="1"/>
  <c r="AJ23" i="1"/>
  <c r="AH23" i="1"/>
  <c r="AF23" i="1"/>
  <c r="AD23" i="1"/>
  <c r="P23" i="1"/>
  <c r="O23" i="1"/>
  <c r="R23" i="1" s="1"/>
  <c r="J23" i="1"/>
  <c r="M23" i="1" s="1"/>
  <c r="I23" i="1"/>
  <c r="H23" i="1"/>
  <c r="G23" i="1"/>
  <c r="F23" i="1"/>
  <c r="AQ22" i="1"/>
  <c r="AP22" i="1"/>
  <c r="AO22" i="1"/>
  <c r="AN22" i="1"/>
  <c r="AL22" i="1"/>
  <c r="AJ22" i="1"/>
  <c r="AH22" i="1"/>
  <c r="AF22" i="1"/>
  <c r="AD22" i="1"/>
  <c r="P22" i="1"/>
  <c r="O22" i="1"/>
  <c r="R22" i="1" s="1"/>
  <c r="J22" i="1"/>
  <c r="M22" i="1" s="1"/>
  <c r="I22" i="1"/>
  <c r="H22" i="1"/>
  <c r="G22" i="1"/>
  <c r="F22" i="1"/>
  <c r="AQ21" i="1"/>
  <c r="AP21" i="1"/>
  <c r="AO21" i="1"/>
  <c r="AN21" i="1"/>
  <c r="AL21" i="1"/>
  <c r="AJ21" i="1"/>
  <c r="AH21" i="1"/>
  <c r="AF21" i="1"/>
  <c r="AD21" i="1"/>
  <c r="P21" i="1"/>
  <c r="O21" i="1"/>
  <c r="R21" i="1" s="1"/>
  <c r="J21" i="1"/>
  <c r="M21" i="1" s="1"/>
  <c r="I21" i="1"/>
  <c r="H21" i="1"/>
  <c r="G21" i="1"/>
  <c r="F21" i="1"/>
  <c r="AQ20" i="1"/>
  <c r="AP20" i="1"/>
  <c r="AO20" i="1"/>
  <c r="AN20" i="1"/>
  <c r="AL20" i="1"/>
  <c r="AJ20" i="1"/>
  <c r="AH20" i="1"/>
  <c r="AF20" i="1"/>
  <c r="AD20" i="1"/>
  <c r="P20" i="1"/>
  <c r="O20" i="1"/>
  <c r="Q20" i="1" s="1"/>
  <c r="J20" i="1"/>
  <c r="M20" i="1" s="1"/>
  <c r="I20" i="1"/>
  <c r="G20" i="1"/>
  <c r="F20" i="1"/>
  <c r="AQ19" i="1"/>
  <c r="AP19" i="1"/>
  <c r="AO19" i="1"/>
  <c r="AN19" i="1"/>
  <c r="AL19" i="1"/>
  <c r="AJ19" i="1"/>
  <c r="AH19" i="1"/>
  <c r="AF19" i="1"/>
  <c r="AD19" i="1"/>
  <c r="P19" i="1"/>
  <c r="O19" i="1"/>
  <c r="R19" i="1" s="1"/>
  <c r="J19" i="1"/>
  <c r="M19" i="1" s="1"/>
  <c r="I19" i="1"/>
  <c r="H19" i="1"/>
  <c r="G19" i="1"/>
  <c r="F19" i="1"/>
  <c r="C19" i="1"/>
  <c r="AQ18" i="1"/>
  <c r="AP18" i="1"/>
  <c r="AO18" i="1"/>
  <c r="AN18" i="1"/>
  <c r="AL18" i="1"/>
  <c r="AJ18" i="1"/>
  <c r="AH18" i="1"/>
  <c r="AF18" i="1"/>
  <c r="AD18" i="1"/>
  <c r="P18" i="1"/>
  <c r="O18" i="1"/>
  <c r="R18" i="1" s="1"/>
  <c r="J18" i="1"/>
  <c r="M18" i="1" s="1"/>
  <c r="I18" i="1"/>
  <c r="H18" i="1"/>
  <c r="G18" i="1"/>
  <c r="F18" i="1"/>
  <c r="C18" i="1"/>
  <c r="AQ17" i="1"/>
  <c r="AP17" i="1"/>
  <c r="AO17" i="1"/>
  <c r="AN17" i="1"/>
  <c r="AL17" i="1"/>
  <c r="AJ17" i="1"/>
  <c r="AH17" i="1"/>
  <c r="AF17" i="1"/>
  <c r="AD17" i="1"/>
  <c r="P17" i="1"/>
  <c r="O17" i="1"/>
  <c r="R17" i="1" s="1"/>
  <c r="J17" i="1"/>
  <c r="M17" i="1" s="1"/>
  <c r="I17" i="1"/>
  <c r="H17" i="1"/>
  <c r="G17" i="1"/>
  <c r="F17" i="1"/>
  <c r="C17" i="1"/>
  <c r="AQ16" i="1"/>
  <c r="AP16" i="1"/>
  <c r="AO16" i="1"/>
  <c r="AN16" i="1"/>
  <c r="AL16" i="1"/>
  <c r="AJ16" i="1"/>
  <c r="AH16" i="1"/>
  <c r="AF16" i="1"/>
  <c r="AD16" i="1"/>
  <c r="P16" i="1"/>
  <c r="O16" i="1"/>
  <c r="R16" i="1" s="1"/>
  <c r="J16" i="1"/>
  <c r="M16" i="1" s="1"/>
  <c r="I16" i="1"/>
  <c r="G16" i="1"/>
  <c r="F16" i="1"/>
  <c r="C16" i="1"/>
  <c r="AQ15" i="1"/>
  <c r="AP15" i="1"/>
  <c r="AO15" i="1"/>
  <c r="AN15" i="1"/>
  <c r="AL15" i="1"/>
  <c r="AJ15" i="1"/>
  <c r="AH15" i="1"/>
  <c r="AF15" i="1"/>
  <c r="AD15" i="1"/>
  <c r="P15" i="1"/>
  <c r="O15" i="1"/>
  <c r="R15" i="1" s="1"/>
  <c r="J15" i="1"/>
  <c r="M15" i="1" s="1"/>
  <c r="I15" i="1"/>
  <c r="H15" i="1"/>
  <c r="G15" i="1"/>
  <c r="F15" i="1"/>
  <c r="C15" i="1"/>
  <c r="AQ14" i="1"/>
  <c r="AP14" i="1"/>
  <c r="AO14" i="1"/>
  <c r="AN14" i="1"/>
  <c r="AL14" i="1"/>
  <c r="AJ14" i="1"/>
  <c r="AH14" i="1"/>
  <c r="AF14" i="1"/>
  <c r="AD14" i="1"/>
  <c r="P14" i="1"/>
  <c r="O14" i="1"/>
  <c r="R14" i="1" s="1"/>
  <c r="J14" i="1"/>
  <c r="M14" i="1" s="1"/>
  <c r="I14" i="1"/>
  <c r="H14" i="1"/>
  <c r="G14" i="1"/>
  <c r="F14" i="1"/>
  <c r="C14" i="1"/>
  <c r="AQ13" i="1"/>
  <c r="AP13" i="1"/>
  <c r="AO13" i="1"/>
  <c r="AN13" i="1"/>
  <c r="AL13" i="1"/>
  <c r="AJ13" i="1"/>
  <c r="AH13" i="1"/>
  <c r="AF13" i="1"/>
  <c r="AD13" i="1"/>
  <c r="P13" i="1"/>
  <c r="O13" i="1"/>
  <c r="R13" i="1" s="1"/>
  <c r="J13" i="1"/>
  <c r="M13" i="1" s="1"/>
  <c r="I13" i="1"/>
  <c r="H13" i="1"/>
  <c r="G13" i="1"/>
  <c r="F13" i="1"/>
  <c r="C13" i="1"/>
  <c r="AQ12" i="1"/>
  <c r="AP12" i="1"/>
  <c r="AO12" i="1"/>
  <c r="AN12" i="1"/>
  <c r="AL12" i="1"/>
  <c r="AJ12" i="1"/>
  <c r="AH12" i="1"/>
  <c r="AF12" i="1"/>
  <c r="AD12" i="1"/>
  <c r="P12" i="1"/>
  <c r="O12" i="1"/>
  <c r="R12" i="1" s="1"/>
  <c r="J12" i="1"/>
  <c r="M12" i="1" s="1"/>
  <c r="I12" i="1"/>
  <c r="H12" i="1"/>
  <c r="G12" i="1"/>
  <c r="F12" i="1"/>
  <c r="C12" i="1"/>
  <c r="AQ11" i="1"/>
  <c r="AP11" i="1"/>
  <c r="AO11" i="1"/>
  <c r="AN11" i="1"/>
  <c r="AL11" i="1"/>
  <c r="AJ11" i="1"/>
  <c r="AH11" i="1"/>
  <c r="AF11" i="1"/>
  <c r="AD11" i="1"/>
  <c r="P11" i="1"/>
  <c r="O11" i="1"/>
  <c r="R11" i="1" s="1"/>
  <c r="J11" i="1"/>
  <c r="M11" i="1" s="1"/>
  <c r="I11" i="1"/>
  <c r="H11" i="1"/>
  <c r="G11" i="1"/>
  <c r="F11" i="1"/>
  <c r="C11" i="1"/>
  <c r="AQ10" i="1"/>
  <c r="AP10" i="1"/>
  <c r="AO10" i="1"/>
  <c r="AN10" i="1"/>
  <c r="AL10" i="1"/>
  <c r="AJ10" i="1"/>
  <c r="AH10" i="1"/>
  <c r="AF10" i="1"/>
  <c r="AD10" i="1"/>
  <c r="P10" i="1"/>
  <c r="P28" i="1" s="1"/>
  <c r="O10" i="1"/>
  <c r="R10" i="1" s="1"/>
  <c r="J10" i="1"/>
  <c r="M10" i="1" s="1"/>
  <c r="I10" i="1"/>
  <c r="H10" i="1"/>
  <c r="H28" i="1" s="1"/>
  <c r="G10" i="1"/>
  <c r="F10" i="1"/>
  <c r="C10" i="1"/>
  <c r="C28" i="1" l="1"/>
  <c r="I28" i="1"/>
  <c r="F28" i="1"/>
  <c r="G28" i="1"/>
  <c r="R20" i="1"/>
  <c r="Q23" i="1"/>
  <c r="Q24" i="1"/>
  <c r="R25" i="1"/>
  <c r="Q16" i="1"/>
  <c r="Q17" i="1"/>
  <c r="Q18" i="1"/>
  <c r="Q19" i="1"/>
  <c r="Q22" i="1"/>
  <c r="J28" i="1"/>
  <c r="M28" i="1" s="1"/>
  <c r="Q10" i="1"/>
  <c r="Q11" i="1"/>
  <c r="Q12" i="1"/>
  <c r="Q13" i="1"/>
  <c r="Q14" i="1"/>
  <c r="Q15" i="1"/>
  <c r="Q21" i="1"/>
  <c r="Q26" i="1"/>
  <c r="O28" i="1"/>
  <c r="R28" i="1" l="1"/>
  <c r="Q28" i="1"/>
</calcChain>
</file>

<file path=xl/sharedStrings.xml><?xml version="1.0" encoding="utf-8"?>
<sst xmlns="http://schemas.openxmlformats.org/spreadsheetml/2006/main" count="115" uniqueCount="81">
  <si>
    <t>Department of Social Welfare and Development (DSWD)</t>
  </si>
  <si>
    <t xml:space="preserve">ACCOMPLISHMENT REPORT </t>
  </si>
  <si>
    <t>RE: Supplementary Feeding Program (4th Cycle)</t>
  </si>
  <si>
    <t>As of October 31, 2014</t>
  </si>
  <si>
    <t>REGION</t>
  </si>
  <si>
    <t xml:space="preserve">Physical Accomplishment </t>
  </si>
  <si>
    <t>Fund Obligations</t>
  </si>
  <si>
    <t>Remarks</t>
  </si>
  <si>
    <t>Target per WFP</t>
  </si>
  <si>
    <t xml:space="preserve">Adjusted Target </t>
  </si>
  <si>
    <t>Total Served</t>
  </si>
  <si>
    <t>Amount Allocated to LGUs (Grants)</t>
  </si>
  <si>
    <t xml:space="preserve">Fund Obligated </t>
  </si>
  <si>
    <t>Funds Spent for the Rice and Utensils c/o FO</t>
  </si>
  <si>
    <t>%</t>
  </si>
  <si>
    <t xml:space="preserve">Rate of Accomplishment </t>
  </si>
  <si>
    <t>Rank</t>
  </si>
  <si>
    <t>MOA with LGUs</t>
  </si>
  <si>
    <t>Fund Transfer</t>
  </si>
  <si>
    <t>Procurement of Utensils</t>
  </si>
  <si>
    <t>Ranking</t>
  </si>
  <si>
    <t>Nutritional Status</t>
  </si>
  <si>
    <t>% of Increase for Normal Status</t>
  </si>
  <si>
    <t>% of Decrease for Underweight</t>
  </si>
  <si>
    <t>% of Decrease for Overweight</t>
  </si>
  <si>
    <t>LGUs</t>
  </si>
  <si>
    <t>DCCs</t>
  </si>
  <si>
    <t>Children</t>
  </si>
  <si>
    <t>Number of Children Weighed</t>
  </si>
  <si>
    <t>Nutritional Status before the start of Feeding</t>
  </si>
  <si>
    <t>Nutritional Status at the latest</t>
  </si>
  <si>
    <t>Cost*</t>
  </si>
  <si>
    <t># DCCh with/Normal Status</t>
  </si>
  <si>
    <t xml:space="preserve"># Underweight Ch </t>
  </si>
  <si>
    <t># Overweight</t>
  </si>
  <si>
    <t>I</t>
  </si>
  <si>
    <t>-</t>
  </si>
  <si>
    <t>procurement of food commodities still on process in some LGUs; upland communities road not yet accessible for the delivery of food commodities</t>
  </si>
  <si>
    <t>II</t>
  </si>
  <si>
    <t>partial delivery of utensils done</t>
  </si>
  <si>
    <t>III</t>
  </si>
  <si>
    <t>2 LGUs to start this week while 3 LGUs with previous unliquidated funds (past projects)</t>
  </si>
  <si>
    <t>2 LGUs (Dipaculao, Aurora &amp; Mexico, Pampanga declined Sy 2012-2013 implementation</t>
  </si>
  <si>
    <t>IV-A</t>
  </si>
  <si>
    <t>IV-B</t>
  </si>
  <si>
    <t>V</t>
  </si>
  <si>
    <t>3 LGUs to start this week while 3 LGUs with previous unliquidated funds (past projects)</t>
  </si>
  <si>
    <t>30 LGUs will not implement SY 2012-2013 feeding</t>
  </si>
  <si>
    <t>VI</t>
  </si>
  <si>
    <t>VII</t>
  </si>
  <si>
    <t>VIII</t>
  </si>
  <si>
    <t>4 LGUs to start this week while 3 LGUs with previous unliquidated funds (past projects)</t>
  </si>
  <si>
    <t>IX</t>
  </si>
  <si>
    <t>X</t>
  </si>
  <si>
    <t>XI</t>
  </si>
  <si>
    <t>5 LGUs to start this week while 3 LGUs with previous unliquidated funds (past projects)</t>
  </si>
  <si>
    <t>XII</t>
  </si>
  <si>
    <t>Cotabato City - Maguindanao</t>
  </si>
  <si>
    <t>NCR</t>
  </si>
  <si>
    <t>CAR</t>
  </si>
  <si>
    <t>6 LGUs to start this week while 3 LGUs with previous unliquidated funds (past projects)</t>
  </si>
  <si>
    <t>CARAGA</t>
  </si>
  <si>
    <t>ARMM</t>
  </si>
  <si>
    <t xml:space="preserve">Ongoing downloading of 2nd tranche to MSWDOs </t>
  </si>
  <si>
    <t>NPMO</t>
  </si>
  <si>
    <t>TOTAL</t>
  </si>
  <si>
    <t>Prepared by:</t>
  </si>
  <si>
    <t>Reviewed by:</t>
  </si>
  <si>
    <t>Approved by:</t>
  </si>
  <si>
    <t>_________________</t>
  </si>
  <si>
    <t>___________________________</t>
  </si>
  <si>
    <t>_____________________________</t>
  </si>
  <si>
    <t>_____________________________________</t>
  </si>
  <si>
    <t>VICKY B. ESPIÑA</t>
  </si>
  <si>
    <t>IRISH M. OPEÑA</t>
  </si>
  <si>
    <t>JESUSA A. CABILAO</t>
  </si>
  <si>
    <t>MARGARITA V. SAMPANG, CESO III</t>
  </si>
  <si>
    <t>Statistician II</t>
  </si>
  <si>
    <t xml:space="preserve"> SWO IV</t>
  </si>
  <si>
    <t>SWO V - Division Chief</t>
  </si>
  <si>
    <t xml:space="preserve">Director, PSB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</si>
</sst>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\-??_);_(@_)"/>
    <numFmt numFmtId="165" formatCode="_(* #,##0.0_);_(* \(#,##0.0\);_(* &quot;-&quot;?_);_(@_)"/>
    <numFmt numFmtId="166" formatCode="_(* #,##0.00_);_(* \(#,##0.00\);_(* &quot;-&quot;_);_(@_)"/>
  </numFmts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8"/>
      <color indexed="8"/>
      <name val="Century Gothic"/>
      <family val="2"/>
    </font>
    <font>
      <sz val="11"/>
      <color theme="0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sz val="12"/>
      <color theme="0"/>
      <name val="Century Gothic"/>
      <family val="2"/>
    </font>
    <font>
      <sz val="10"/>
      <name val="Arial"/>
      <family val="2"/>
    </font>
    <font>
      <sz val="10"/>
      <color theme="1"/>
      <name val="Rockwell"/>
      <family val="2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89">
    <xf numFmtId="0" fontId="0" fillId="0" borderId="0"/>
    <xf numFmtId="164" fontId="2" fillId="0" borderId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6" fillId="0" borderId="0" applyFont="0" applyFill="0" applyBorder="0" applyAlignment="0" applyProtection="0"/>
  </cellStyleXfs>
  <cellXfs count="191">
    <xf numFmtId="0" fontId="0" fillId="0" borderId="0" xfId="0"/>
    <xf numFmtId="41" fontId="4" fillId="2" borderId="0" xfId="0" applyNumberFormat="1" applyFont="1" applyFill="1" applyAlignment="1">
      <alignment vertical="center" wrapText="1"/>
    </xf>
    <xf numFmtId="41" fontId="4" fillId="2" borderId="0" xfId="0" applyNumberFormat="1" applyFont="1" applyFill="1"/>
    <xf numFmtId="41" fontId="4" fillId="2" borderId="0" xfId="0" applyNumberFormat="1" applyFont="1" applyFill="1" applyAlignment="1">
      <alignment vertical="top" wrapText="1"/>
    </xf>
    <xf numFmtId="41" fontId="3" fillId="2" borderId="0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4" fillId="2" borderId="1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/>
    <xf numFmtId="41" fontId="4" fillId="2" borderId="0" xfId="1" applyNumberFormat="1" applyFont="1" applyFill="1" applyBorder="1"/>
    <xf numFmtId="165" fontId="4" fillId="2" borderId="0" xfId="1" applyNumberFormat="1" applyFont="1" applyFill="1" applyBorder="1"/>
    <xf numFmtId="166" fontId="4" fillId="2" borderId="0" xfId="0" applyNumberFormat="1" applyFont="1" applyFill="1" applyBorder="1" applyAlignment="1">
      <alignment vertical="center" wrapText="1"/>
    </xf>
    <xf numFmtId="43" fontId="4" fillId="2" borderId="0" xfId="0" applyNumberFormat="1" applyFont="1" applyFill="1" applyBorder="1" applyAlignment="1">
      <alignment vertical="center" wrapText="1"/>
    </xf>
    <xf numFmtId="41" fontId="4" fillId="2" borderId="0" xfId="0" applyNumberFormat="1" applyFont="1" applyFill="1" applyBorder="1" applyAlignment="1">
      <alignment vertical="center" wrapText="1"/>
    </xf>
    <xf numFmtId="41" fontId="4" fillId="2" borderId="1" xfId="0" applyNumberFormat="1" applyFont="1" applyFill="1" applyBorder="1"/>
    <xf numFmtId="41" fontId="4" fillId="2" borderId="1" xfId="0" applyNumberFormat="1" applyFont="1" applyFill="1" applyBorder="1" applyAlignment="1">
      <alignment vertical="top" wrapText="1"/>
    </xf>
    <xf numFmtId="41" fontId="3" fillId="0" borderId="6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 vertical="top" wrapText="1"/>
    </xf>
    <xf numFmtId="41" fontId="4" fillId="2" borderId="0" xfId="0" applyNumberFormat="1" applyFont="1" applyFill="1" applyAlignment="1">
      <alignment horizontal="center" vertical="top" wrapText="1"/>
    </xf>
    <xf numFmtId="41" fontId="4" fillId="2" borderId="0" xfId="0" applyNumberFormat="1" applyFont="1" applyFill="1" applyAlignment="1">
      <alignment horizontal="center"/>
    </xf>
    <xf numFmtId="41" fontId="4" fillId="0" borderId="10" xfId="0" applyNumberFormat="1" applyFont="1" applyFill="1" applyBorder="1" applyAlignment="1">
      <alignment horizontal="center"/>
    </xf>
    <xf numFmtId="41" fontId="4" fillId="0" borderId="2" xfId="0" applyNumberFormat="1" applyFont="1" applyFill="1" applyBorder="1" applyAlignment="1">
      <alignment horizontal="center"/>
    </xf>
    <xf numFmtId="41" fontId="3" fillId="0" borderId="17" xfId="0" applyNumberFormat="1" applyFont="1" applyFill="1" applyBorder="1" applyAlignment="1">
      <alignment vertical="center" wrapText="1"/>
    </xf>
    <xf numFmtId="41" fontId="4" fillId="0" borderId="16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41" fontId="3" fillId="0" borderId="6" xfId="1" applyNumberFormat="1" applyFont="1" applyFill="1" applyBorder="1" applyAlignment="1">
      <alignment horizontal="center" vertical="center" wrapText="1"/>
    </xf>
    <xf numFmtId="41" fontId="3" fillId="0" borderId="6" xfId="0" applyNumberFormat="1" applyFont="1" applyFill="1" applyBorder="1" applyAlignment="1">
      <alignment vertical="center" wrapText="1"/>
    </xf>
    <xf numFmtId="41" fontId="4" fillId="0" borderId="6" xfId="0" applyNumberFormat="1" applyFont="1" applyFill="1" applyBorder="1" applyAlignment="1">
      <alignment horizontal="center" vertical="top" wrapText="1"/>
    </xf>
    <xf numFmtId="41" fontId="4" fillId="0" borderId="17" xfId="0" applyNumberFormat="1" applyFont="1" applyFill="1" applyBorder="1" applyAlignment="1">
      <alignment horizontal="center" vertical="top" wrapText="1"/>
    </xf>
    <xf numFmtId="41" fontId="5" fillId="0" borderId="16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right" vertical="center" wrapText="1"/>
    </xf>
    <xf numFmtId="41" fontId="4" fillId="0" borderId="10" xfId="0" applyNumberFormat="1" applyFont="1" applyFill="1" applyBorder="1" applyAlignment="1">
      <alignment horizontal="right" vertical="center" wrapText="1"/>
    </xf>
    <xf numFmtId="41" fontId="4" fillId="0" borderId="10" xfId="1" applyNumberFormat="1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>
      <alignment horizontal="right" vertical="center" wrapText="1"/>
    </xf>
    <xf numFmtId="166" fontId="6" fillId="0" borderId="9" xfId="0" applyNumberFormat="1" applyFont="1" applyFill="1" applyBorder="1" applyAlignment="1">
      <alignment horizontal="right" vertical="center" wrapText="1"/>
    </xf>
    <xf numFmtId="41" fontId="6" fillId="0" borderId="10" xfId="0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41" fontId="6" fillId="0" borderId="21" xfId="0" applyNumberFormat="1" applyFont="1" applyFill="1" applyBorder="1" applyAlignment="1">
      <alignment horizontal="right" vertical="center" wrapText="1"/>
    </xf>
    <xf numFmtId="41" fontId="6" fillId="0" borderId="17" xfId="0" applyNumberFormat="1" applyFont="1" applyFill="1" applyBorder="1" applyAlignment="1">
      <alignment horizontal="right" vertical="center" wrapText="1"/>
    </xf>
    <xf numFmtId="41" fontId="4" fillId="0" borderId="17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Alignment="1">
      <alignment horizontal="left" vertical="center" wrapText="1"/>
    </xf>
    <xf numFmtId="41" fontId="4" fillId="0" borderId="0" xfId="0" applyNumberFormat="1" applyFont="1" applyFill="1" applyAlignment="1">
      <alignment horizontal="right" vertical="center" wrapText="1"/>
    </xf>
    <xf numFmtId="41" fontId="4" fillId="0" borderId="20" xfId="0" applyNumberFormat="1" applyFont="1" applyFill="1" applyBorder="1" applyAlignment="1">
      <alignment horizontal="right" vertical="center" wrapText="1"/>
    </xf>
    <xf numFmtId="41" fontId="4" fillId="0" borderId="20" xfId="0" applyNumberFormat="1" applyFont="1" applyFill="1" applyBorder="1" applyAlignment="1">
      <alignment horizontal="right" vertical="top" wrapText="1"/>
    </xf>
    <xf numFmtId="41" fontId="4" fillId="0" borderId="0" xfId="0" applyNumberFormat="1" applyFont="1" applyFill="1" applyAlignment="1">
      <alignment horizontal="right" vertical="top" wrapText="1"/>
    </xf>
    <xf numFmtId="41" fontId="4" fillId="0" borderId="16" xfId="1" applyNumberFormat="1" applyFont="1" applyFill="1" applyBorder="1" applyAlignment="1">
      <alignment horizontal="right" vertical="center" wrapText="1"/>
    </xf>
    <xf numFmtId="166" fontId="6" fillId="0" borderId="18" xfId="0" applyNumberFormat="1" applyFont="1" applyFill="1" applyBorder="1" applyAlignment="1">
      <alignment horizontal="right" vertical="center" wrapText="1"/>
    </xf>
    <xf numFmtId="41" fontId="6" fillId="0" borderId="16" xfId="0" applyNumberFormat="1" applyFont="1" applyFill="1" applyBorder="1" applyAlignment="1">
      <alignment horizontal="right" vertical="center" wrapText="1"/>
    </xf>
    <xf numFmtId="41" fontId="6" fillId="0" borderId="5" xfId="0" applyNumberFormat="1" applyFont="1" applyFill="1" applyBorder="1" applyAlignment="1">
      <alignment horizontal="right" vertical="center" wrapText="1"/>
    </xf>
    <xf numFmtId="41" fontId="6" fillId="0" borderId="6" xfId="0" applyNumberFormat="1" applyFont="1" applyFill="1" applyBorder="1" applyAlignment="1">
      <alignment horizontal="right" vertical="center" wrapText="1"/>
    </xf>
    <xf numFmtId="41" fontId="4" fillId="0" borderId="6" xfId="0" applyNumberFormat="1" applyFont="1" applyFill="1" applyBorder="1" applyAlignment="1">
      <alignment horizontal="right" vertical="center" wrapText="1"/>
    </xf>
    <xf numFmtId="41" fontId="4" fillId="0" borderId="6" xfId="0" applyNumberFormat="1" applyFont="1" applyFill="1" applyBorder="1" applyAlignment="1">
      <alignment horizontal="right" vertical="top" wrapText="1"/>
    </xf>
    <xf numFmtId="41" fontId="4" fillId="0" borderId="6" xfId="0" applyNumberFormat="1" applyFont="1" applyFill="1" applyBorder="1" applyAlignment="1">
      <alignment horizontal="left" vertical="top" wrapText="1"/>
    </xf>
    <xf numFmtId="166" fontId="4" fillId="2" borderId="20" xfId="0" applyNumberFormat="1" applyFont="1" applyFill="1" applyBorder="1" applyAlignment="1">
      <alignment horizontal="right" vertical="center" wrapText="1"/>
    </xf>
    <xf numFmtId="41" fontId="4" fillId="2" borderId="0" xfId="0" applyNumberFormat="1" applyFont="1" applyFill="1" applyAlignment="1">
      <alignment horizontal="right" vertical="top" wrapText="1"/>
    </xf>
    <xf numFmtId="41" fontId="4" fillId="2" borderId="6" xfId="0" applyNumberFormat="1" applyFont="1" applyFill="1" applyBorder="1" applyAlignment="1">
      <alignment horizontal="left" vertical="center" wrapText="1"/>
    </xf>
    <xf numFmtId="41" fontId="4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41" fontId="4" fillId="2" borderId="6" xfId="0" applyNumberFormat="1" applyFont="1" applyFill="1" applyBorder="1" applyAlignment="1">
      <alignment horizontal="right" vertical="center" wrapText="1"/>
    </xf>
    <xf numFmtId="166" fontId="4" fillId="0" borderId="18" xfId="0" applyNumberFormat="1" applyFont="1" applyFill="1" applyBorder="1" applyAlignment="1">
      <alignment horizontal="right" vertical="center" wrapText="1"/>
    </xf>
    <xf numFmtId="41" fontId="4" fillId="0" borderId="5" xfId="0" applyNumberFormat="1" applyFont="1" applyFill="1" applyBorder="1" applyAlignment="1">
      <alignment horizontal="right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6" fillId="2" borderId="16" xfId="0" applyNumberFormat="1" applyFont="1" applyFill="1" applyBorder="1" applyAlignment="1">
      <alignment horizontal="center" vertical="center" wrapText="1"/>
    </xf>
    <xf numFmtId="41" fontId="4" fillId="2" borderId="16" xfId="0" applyNumberFormat="1" applyFont="1" applyFill="1" applyBorder="1" applyAlignment="1">
      <alignment horizontal="right" vertical="center" wrapText="1"/>
    </xf>
    <xf numFmtId="41" fontId="4" fillId="2" borderId="16" xfId="1" applyNumberFormat="1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166" fontId="6" fillId="2" borderId="18" xfId="0" applyNumberFormat="1" applyFont="1" applyFill="1" applyBorder="1" applyAlignment="1">
      <alignment horizontal="right" vertical="center" wrapText="1"/>
    </xf>
    <xf numFmtId="41" fontId="6" fillId="2" borderId="16" xfId="0" applyNumberFormat="1" applyFont="1" applyFill="1" applyBorder="1" applyAlignment="1">
      <alignment horizontal="right" vertical="center" wrapText="1"/>
    </xf>
    <xf numFmtId="165" fontId="4" fillId="2" borderId="10" xfId="1" applyNumberFormat="1" applyFont="1" applyFill="1" applyBorder="1" applyAlignment="1">
      <alignment horizontal="right" vertical="center" wrapText="1"/>
    </xf>
    <xf numFmtId="41" fontId="6" fillId="2" borderId="5" xfId="0" applyNumberFormat="1" applyFont="1" applyFill="1" applyBorder="1" applyAlignment="1">
      <alignment horizontal="right" vertical="center" wrapText="1"/>
    </xf>
    <xf numFmtId="41" fontId="6" fillId="2" borderId="6" xfId="0" applyNumberFormat="1" applyFont="1" applyFill="1" applyBorder="1" applyAlignment="1">
      <alignment horizontal="right" vertical="center" wrapText="1"/>
    </xf>
    <xf numFmtId="41" fontId="4" fillId="2" borderId="6" xfId="0" applyNumberFormat="1" applyFont="1" applyFill="1" applyBorder="1" applyAlignment="1">
      <alignment horizontal="right" vertical="top" wrapText="1"/>
    </xf>
    <xf numFmtId="37" fontId="7" fillId="0" borderId="6" xfId="0" applyNumberFormat="1" applyFont="1" applyFill="1" applyBorder="1" applyAlignment="1">
      <alignment horizontal="left" vertical="center" wrapText="1"/>
    </xf>
    <xf numFmtId="41" fontId="5" fillId="0" borderId="22" xfId="0" applyNumberFormat="1" applyFont="1" applyFill="1" applyBorder="1" applyAlignment="1">
      <alignment horizontal="center" vertical="center" wrapText="1"/>
    </xf>
    <xf numFmtId="41" fontId="6" fillId="0" borderId="22" xfId="0" applyNumberFormat="1" applyFont="1" applyFill="1" applyBorder="1" applyAlignment="1">
      <alignment horizontal="center" vertical="center" wrapText="1"/>
    </xf>
    <xf numFmtId="41" fontId="4" fillId="0" borderId="22" xfId="0" applyNumberFormat="1" applyFont="1" applyFill="1" applyBorder="1" applyAlignment="1">
      <alignment horizontal="right" vertical="center" wrapText="1"/>
    </xf>
    <xf numFmtId="41" fontId="4" fillId="0" borderId="22" xfId="1" applyNumberFormat="1" applyFont="1" applyFill="1" applyBorder="1" applyAlignment="1">
      <alignment horizontal="right" vertical="center" wrapText="1"/>
    </xf>
    <xf numFmtId="165" fontId="4" fillId="0" borderId="23" xfId="1" applyNumberFormat="1" applyFont="1" applyFill="1" applyBorder="1" applyAlignment="1">
      <alignment horizontal="right" vertical="center" wrapText="1"/>
    </xf>
    <xf numFmtId="166" fontId="4" fillId="0" borderId="24" xfId="0" applyNumberFormat="1" applyFont="1" applyFill="1" applyBorder="1" applyAlignment="1">
      <alignment horizontal="right" vertical="center" wrapText="1"/>
    </xf>
    <xf numFmtId="166" fontId="6" fillId="0" borderId="19" xfId="0" applyNumberFormat="1" applyFont="1" applyFill="1" applyBorder="1" applyAlignment="1">
      <alignment horizontal="right" vertical="center" wrapText="1"/>
    </xf>
    <xf numFmtId="41" fontId="6" fillId="0" borderId="22" xfId="0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41" fontId="4" fillId="0" borderId="6" xfId="0" applyNumberFormat="1" applyFont="1" applyFill="1" applyBorder="1" applyAlignment="1">
      <alignment horizontal="left" vertical="center" wrapText="1"/>
    </xf>
    <xf numFmtId="41" fontId="5" fillId="0" borderId="6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horizontal="center" vertical="center" wrapText="1"/>
    </xf>
    <xf numFmtId="41" fontId="4" fillId="0" borderId="6" xfId="1" applyNumberFormat="1" applyFont="1" applyFill="1" applyBorder="1" applyAlignment="1">
      <alignment horizontal="right" vertical="center" wrapText="1"/>
    </xf>
    <xf numFmtId="165" fontId="4" fillId="0" borderId="6" xfId="1" applyNumberFormat="1" applyFont="1" applyFill="1" applyBorder="1" applyAlignment="1">
      <alignment horizontal="right" vertical="center" wrapText="1"/>
    </xf>
    <xf numFmtId="166" fontId="4" fillId="0" borderId="6" xfId="0" applyNumberFormat="1" applyFont="1" applyFill="1" applyBorder="1" applyAlignment="1">
      <alignment horizontal="right" vertical="center" wrapText="1"/>
    </xf>
    <xf numFmtId="166" fontId="6" fillId="0" borderId="6" xfId="0" applyNumberFormat="1" applyFont="1" applyFill="1" applyBorder="1" applyAlignment="1">
      <alignment horizontal="right" vertical="center" wrapText="1"/>
    </xf>
    <xf numFmtId="41" fontId="6" fillId="0" borderId="18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4" fillId="0" borderId="20" xfId="0" applyNumberFormat="1" applyFont="1" applyFill="1" applyBorder="1" applyAlignment="1">
      <alignment horizontal="left" vertical="center" wrapText="1"/>
    </xf>
    <xf numFmtId="41" fontId="3" fillId="0" borderId="20" xfId="1" applyNumberFormat="1" applyFont="1" applyFill="1" applyBorder="1" applyAlignment="1">
      <alignment horizontal="center" vertical="center" wrapText="1"/>
    </xf>
    <xf numFmtId="41" fontId="3" fillId="0" borderId="20" xfId="1" applyNumberFormat="1" applyFont="1" applyFill="1" applyBorder="1" applyAlignment="1">
      <alignment horizontal="right" vertical="center" wrapText="1"/>
    </xf>
    <xf numFmtId="165" fontId="3" fillId="0" borderId="20" xfId="1" applyNumberFormat="1" applyFont="1" applyFill="1" applyBorder="1" applyAlignment="1">
      <alignment horizontal="right" vertical="center" wrapText="1"/>
    </xf>
    <xf numFmtId="166" fontId="3" fillId="0" borderId="20" xfId="1" applyNumberFormat="1" applyFont="1" applyFill="1" applyBorder="1" applyAlignment="1">
      <alignment horizontal="right" vertical="center" wrapText="1"/>
    </xf>
    <xf numFmtId="41" fontId="5" fillId="0" borderId="18" xfId="0" applyNumberFormat="1" applyFont="1" applyFill="1" applyBorder="1" applyAlignment="1">
      <alignment horizontal="right" vertical="center" wrapText="1"/>
    </xf>
    <xf numFmtId="41" fontId="3" fillId="0" borderId="16" xfId="1" applyNumberFormat="1" applyFont="1" applyFill="1" applyBorder="1" applyAlignment="1" applyProtection="1">
      <alignment horizontal="right" vertical="center" wrapText="1"/>
    </xf>
    <xf numFmtId="41" fontId="3" fillId="0" borderId="18" xfId="1" applyNumberFormat="1" applyFont="1" applyFill="1" applyBorder="1" applyAlignment="1" applyProtection="1">
      <alignment horizontal="right" vertical="center" wrapText="1"/>
    </xf>
    <xf numFmtId="41" fontId="3" fillId="0" borderId="0" xfId="1" applyNumberFormat="1" applyFont="1" applyFill="1" applyAlignment="1">
      <alignment horizontal="right" vertical="center" wrapText="1"/>
    </xf>
    <xf numFmtId="41" fontId="3" fillId="0" borderId="6" xfId="1" applyNumberFormat="1" applyFont="1" applyFill="1" applyBorder="1" applyAlignment="1">
      <alignment horizontal="right" vertical="center" wrapText="1"/>
    </xf>
    <xf numFmtId="41" fontId="3" fillId="0" borderId="6" xfId="1" applyNumberFormat="1" applyFont="1" applyFill="1" applyBorder="1" applyAlignment="1">
      <alignment horizontal="right" vertical="top" wrapText="1"/>
    </xf>
    <xf numFmtId="41" fontId="3" fillId="0" borderId="6" xfId="0" applyNumberFormat="1" applyFont="1" applyFill="1" applyBorder="1" applyAlignment="1">
      <alignment horizontal="right" vertical="top" wrapText="1"/>
    </xf>
    <xf numFmtId="41" fontId="3" fillId="2" borderId="0" xfId="1" applyNumberFormat="1" applyFont="1" applyFill="1" applyAlignment="1">
      <alignment horizontal="right" vertical="top" wrapText="1"/>
    </xf>
    <xf numFmtId="41" fontId="3" fillId="2" borderId="6" xfId="1" applyNumberFormat="1" applyFont="1" applyFill="1" applyBorder="1" applyAlignment="1">
      <alignment horizontal="right" vertical="center" wrapText="1"/>
    </xf>
    <xf numFmtId="41" fontId="3" fillId="0" borderId="25" xfId="1" applyNumberFormat="1" applyFont="1" applyFill="1" applyBorder="1" applyAlignment="1">
      <alignment horizontal="right" vertical="center" wrapText="1"/>
    </xf>
    <xf numFmtId="41" fontId="3" fillId="2" borderId="0" xfId="1" applyNumberFormat="1" applyFont="1" applyFill="1" applyAlignment="1">
      <alignment horizontal="right" vertical="center" wrapText="1"/>
    </xf>
    <xf numFmtId="41" fontId="4" fillId="2" borderId="0" xfId="1" applyNumberFormat="1" applyFont="1" applyFill="1"/>
    <xf numFmtId="165" fontId="4" fillId="2" borderId="0" xfId="1" applyNumberFormat="1" applyFont="1" applyFill="1"/>
    <xf numFmtId="166" fontId="4" fillId="2" borderId="0" xfId="0" applyNumberFormat="1" applyFont="1" applyFill="1" applyAlignment="1">
      <alignment vertical="center" wrapText="1"/>
    </xf>
    <xf numFmtId="43" fontId="4" fillId="2" borderId="0" xfId="0" applyNumberFormat="1" applyFont="1" applyFill="1" applyAlignment="1">
      <alignment vertical="center" wrapText="1"/>
    </xf>
    <xf numFmtId="41" fontId="4" fillId="2" borderId="0" xfId="0" applyNumberFormat="1" applyFont="1" applyFill="1" applyAlignment="1">
      <alignment horizontal="left" vertical="center"/>
    </xf>
    <xf numFmtId="41" fontId="4" fillId="2" borderId="0" xfId="0" applyNumberFormat="1" applyFont="1" applyFill="1" applyAlignment="1">
      <alignment vertical="center"/>
    </xf>
    <xf numFmtId="41" fontId="6" fillId="2" borderId="0" xfId="0" applyNumberFormat="1" applyFont="1" applyFill="1" applyAlignment="1">
      <alignment vertical="center"/>
    </xf>
    <xf numFmtId="41" fontId="8" fillId="2" borderId="0" xfId="0" applyNumberFormat="1" applyFont="1" applyFill="1" applyAlignment="1">
      <alignment vertical="center"/>
    </xf>
    <xf numFmtId="41" fontId="8" fillId="2" borderId="0" xfId="1" applyNumberFormat="1" applyFont="1" applyFill="1" applyAlignment="1">
      <alignment vertical="center"/>
    </xf>
    <xf numFmtId="41" fontId="3" fillId="2" borderId="0" xfId="0" applyNumberFormat="1" applyFont="1" applyFill="1"/>
    <xf numFmtId="41" fontId="4" fillId="2" borderId="0" xfId="0" applyNumberFormat="1" applyFont="1" applyFill="1" applyBorder="1" applyAlignment="1">
      <alignment horizontal="left"/>
    </xf>
    <xf numFmtId="41" fontId="4" fillId="2" borderId="0" xfId="0" applyNumberFormat="1" applyFont="1" applyFill="1" applyAlignment="1"/>
    <xf numFmtId="41" fontId="6" fillId="2" borderId="0" xfId="0" applyNumberFormat="1" applyFont="1" applyFill="1" applyBorder="1" applyAlignment="1"/>
    <xf numFmtId="41" fontId="6" fillId="2" borderId="0" xfId="0" applyNumberFormat="1" applyFont="1" applyFill="1" applyAlignment="1"/>
    <xf numFmtId="41" fontId="6" fillId="2" borderId="0" xfId="0" applyNumberFormat="1" applyFont="1" applyFill="1"/>
    <xf numFmtId="41" fontId="8" fillId="2" borderId="0" xfId="0" applyNumberFormat="1" applyFont="1" applyFill="1"/>
    <xf numFmtId="41" fontId="8" fillId="2" borderId="0" xfId="1" applyNumberFormat="1" applyFont="1" applyFill="1" applyAlignment="1"/>
    <xf numFmtId="41" fontId="9" fillId="2" borderId="0" xfId="0" applyNumberFormat="1" applyFont="1" applyFill="1" applyBorder="1" applyAlignment="1">
      <alignment horizontal="left"/>
    </xf>
    <xf numFmtId="41" fontId="9" fillId="2" borderId="0" xfId="0" applyNumberFormat="1" applyFont="1" applyFill="1" applyAlignment="1"/>
    <xf numFmtId="41" fontId="10" fillId="2" borderId="0" xfId="0" applyNumberFormat="1" applyFont="1" applyFill="1" applyBorder="1" applyAlignment="1"/>
    <xf numFmtId="41" fontId="10" fillId="2" borderId="0" xfId="0" applyNumberFormat="1" applyFont="1" applyFill="1" applyAlignment="1"/>
    <xf numFmtId="41" fontId="10" fillId="2" borderId="0" xfId="0" applyNumberFormat="1" applyFont="1" applyFill="1"/>
    <xf numFmtId="41" fontId="11" fillId="2" borderId="0" xfId="1" applyNumberFormat="1" applyFont="1" applyFill="1"/>
    <xf numFmtId="41" fontId="12" fillId="2" borderId="0" xfId="0" applyNumberFormat="1" applyFont="1" applyFill="1" applyAlignment="1">
      <alignment horizontal="left" vertical="top"/>
    </xf>
    <xf numFmtId="41" fontId="12" fillId="2" borderId="0" xfId="0" applyNumberFormat="1" applyFont="1" applyFill="1" applyAlignment="1">
      <alignment horizontal="center" vertical="top"/>
    </xf>
    <xf numFmtId="41" fontId="13" fillId="2" borderId="0" xfId="0" applyNumberFormat="1" applyFont="1" applyFill="1" applyAlignment="1">
      <alignment vertical="top"/>
    </xf>
    <xf numFmtId="41" fontId="6" fillId="2" borderId="0" xfId="0" applyNumberFormat="1" applyFont="1" applyFill="1" applyAlignment="1">
      <alignment vertical="top"/>
    </xf>
    <xf numFmtId="41" fontId="8" fillId="2" borderId="0" xfId="0" applyNumberFormat="1" applyFont="1" applyFill="1" applyAlignment="1">
      <alignment vertical="top"/>
    </xf>
    <xf numFmtId="41" fontId="14" fillId="2" borderId="0" xfId="1" applyNumberFormat="1" applyFont="1" applyFill="1" applyAlignment="1">
      <alignment vertical="top"/>
    </xf>
    <xf numFmtId="166" fontId="12" fillId="2" borderId="0" xfId="0" applyNumberFormat="1" applyFont="1" applyFill="1" applyAlignment="1">
      <alignment horizontal="left" vertical="top" wrapText="1"/>
    </xf>
    <xf numFmtId="165" fontId="14" fillId="2" borderId="0" xfId="1" applyNumberFormat="1" applyFont="1" applyFill="1" applyAlignment="1">
      <alignment vertical="top"/>
    </xf>
    <xf numFmtId="166" fontId="14" fillId="2" borderId="0" xfId="0" applyNumberFormat="1" applyFont="1" applyFill="1" applyAlignment="1">
      <alignment vertical="top" wrapText="1"/>
    </xf>
    <xf numFmtId="43" fontId="12" fillId="2" borderId="0" xfId="0" applyNumberFormat="1" applyFont="1" applyFill="1" applyAlignment="1">
      <alignment vertical="top" wrapText="1"/>
    </xf>
    <xf numFmtId="166" fontId="6" fillId="2" borderId="0" xfId="0" applyNumberFormat="1" applyFont="1" applyFill="1" applyAlignment="1">
      <alignment horizontal="left" vertical="center" wrapText="1"/>
    </xf>
    <xf numFmtId="166" fontId="6" fillId="2" borderId="0" xfId="0" applyNumberFormat="1" applyFont="1" applyFill="1" applyBorder="1" applyAlignment="1">
      <alignment horizontal="left" wrapText="1"/>
    </xf>
    <xf numFmtId="166" fontId="4" fillId="2" borderId="0" xfId="0" applyNumberFormat="1" applyFont="1" applyFill="1" applyBorder="1" applyAlignment="1">
      <alignment horizontal="left"/>
    </xf>
    <xf numFmtId="166" fontId="10" fillId="2" borderId="0" xfId="0" applyNumberFormat="1" applyFont="1" applyFill="1" applyBorder="1" applyAlignment="1">
      <alignment horizontal="left" vertical="center"/>
    </xf>
    <xf numFmtId="166" fontId="9" fillId="2" borderId="0" xfId="0" applyNumberFormat="1" applyFont="1" applyFill="1" applyBorder="1" applyAlignment="1">
      <alignment horizontal="center" vertical="center"/>
    </xf>
    <xf numFmtId="41" fontId="13" fillId="2" borderId="0" xfId="0" applyNumberFormat="1" applyFont="1" applyFill="1" applyAlignment="1">
      <alignment horizontal="left" vertical="top" wrapText="1"/>
    </xf>
    <xf numFmtId="166" fontId="13" fillId="2" borderId="0" xfId="0" applyNumberFormat="1" applyFont="1" applyFill="1" applyAlignment="1">
      <alignment horizontal="left" vertical="top" wrapText="1"/>
    </xf>
    <xf numFmtId="41" fontId="4" fillId="0" borderId="7" xfId="0" applyNumberFormat="1" applyFont="1" applyFill="1" applyBorder="1" applyAlignment="1">
      <alignment horizontal="center" vertical="top" wrapText="1"/>
    </xf>
    <xf numFmtId="41" fontId="4" fillId="0" borderId="15" xfId="0" applyNumberFormat="1" applyFont="1" applyFill="1" applyBorder="1" applyAlignment="1">
      <alignment horizontal="center" vertical="top" wrapText="1"/>
    </xf>
    <xf numFmtId="41" fontId="4" fillId="0" borderId="17" xfId="0" applyNumberFormat="1" applyFont="1" applyFill="1" applyBorder="1" applyAlignment="1">
      <alignment horizontal="center" vertical="top" wrapText="1"/>
    </xf>
    <xf numFmtId="41" fontId="4" fillId="0" borderId="6" xfId="0" applyNumberFormat="1" applyFont="1" applyFill="1" applyBorder="1" applyAlignment="1">
      <alignment horizontal="center" vertical="top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 wrapText="1"/>
    </xf>
    <xf numFmtId="41" fontId="3" fillId="0" borderId="7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3" fillId="0" borderId="6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center" vertical="top" wrapText="1"/>
    </xf>
    <xf numFmtId="41" fontId="4" fillId="0" borderId="13" xfId="0" applyNumberFormat="1" applyFont="1" applyFill="1" applyBorder="1" applyAlignment="1">
      <alignment horizontal="center" vertical="top" wrapText="1"/>
    </xf>
    <xf numFmtId="41" fontId="4" fillId="0" borderId="14" xfId="0" applyNumberFormat="1" applyFont="1" applyFill="1" applyBorder="1" applyAlignment="1">
      <alignment horizontal="center" vertical="top" wrapText="1"/>
    </xf>
    <xf numFmtId="41" fontId="4" fillId="0" borderId="3" xfId="0" applyNumberFormat="1" applyFont="1" applyFill="1" applyBorder="1" applyAlignment="1">
      <alignment horizontal="center" vertical="top" wrapText="1"/>
    </xf>
    <xf numFmtId="41" fontId="4" fillId="0" borderId="4" xfId="0" applyNumberFormat="1" applyFont="1" applyFill="1" applyBorder="1" applyAlignment="1">
      <alignment horizontal="center" vertical="top" wrapText="1"/>
    </xf>
    <xf numFmtId="41" fontId="4" fillId="0" borderId="5" xfId="0" applyNumberFormat="1" applyFont="1" applyFill="1" applyBorder="1" applyAlignment="1">
      <alignment horizontal="center" vertical="top" wrapText="1"/>
    </xf>
    <xf numFmtId="41" fontId="3" fillId="2" borderId="7" xfId="0" applyNumberFormat="1" applyFont="1" applyFill="1" applyBorder="1" applyAlignment="1">
      <alignment horizontal="center" vertical="center" wrapText="1"/>
    </xf>
    <xf numFmtId="41" fontId="3" fillId="2" borderId="15" xfId="0" applyNumberFormat="1" applyFont="1" applyFill="1" applyBorder="1" applyAlignment="1">
      <alignment horizontal="center" vertical="center" wrapText="1"/>
    </xf>
    <xf numFmtId="41" fontId="3" fillId="2" borderId="17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3" fillId="0" borderId="16" xfId="0" applyNumberFormat="1" applyFont="1" applyFill="1" applyBorder="1" applyAlignment="1">
      <alignment horizontal="center" vertical="center" wrapText="1"/>
    </xf>
    <xf numFmtId="41" fontId="5" fillId="0" borderId="10" xfId="1" applyNumberFormat="1" applyFont="1" applyFill="1" applyBorder="1" applyAlignment="1">
      <alignment horizontal="center" vertical="center" wrapText="1"/>
    </xf>
    <xf numFmtId="41" fontId="5" fillId="0" borderId="16" xfId="1" applyNumberFormat="1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 wrapText="1"/>
    </xf>
    <xf numFmtId="41" fontId="4" fillId="0" borderId="17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center" vertical="center" wrapText="1"/>
    </xf>
    <xf numFmtId="41" fontId="3" fillId="0" borderId="5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</cellXfs>
  <cellStyles count="89">
    <cellStyle name="Comma 10" xfId="2"/>
    <cellStyle name="Comma 11" xfId="3"/>
    <cellStyle name="Comma 13" xfId="4"/>
    <cellStyle name="Comma 16" xfId="5"/>
    <cellStyle name="Comma 2" xfId="6"/>
    <cellStyle name="Comma 2 10" xfId="7"/>
    <cellStyle name="Comma 2 10 2" xfId="8"/>
    <cellStyle name="Comma 2 10 6" xfId="9"/>
    <cellStyle name="Comma 2 10 6 2" xfId="10"/>
    <cellStyle name="Comma 2 12 6" xfId="11"/>
    <cellStyle name="Comma 2 16 6" xfId="12"/>
    <cellStyle name="Comma 2 18 6" xfId="13"/>
    <cellStyle name="Comma 2 2" xfId="14"/>
    <cellStyle name="Comma 2 20 6" xfId="15"/>
    <cellStyle name="Comma 2 22 6" xfId="16"/>
    <cellStyle name="Comma 2 24 6" xfId="17"/>
    <cellStyle name="Comma 2 26 6" xfId="18"/>
    <cellStyle name="Comma 2 32" xfId="19"/>
    <cellStyle name="Comma 2 4 6" xfId="20"/>
    <cellStyle name="Comma 2 7 6" xfId="21"/>
    <cellStyle name="Comma 3" xfId="22"/>
    <cellStyle name="Comma 3 2" xfId="23"/>
    <cellStyle name="Comma 3 2 2" xfId="24"/>
    <cellStyle name="Comma 33" xfId="25"/>
    <cellStyle name="Comma 38" xfId="26"/>
    <cellStyle name="Comma 39" xfId="27"/>
    <cellStyle name="Comma 4" xfId="28"/>
    <cellStyle name="Comma 4 2" xfId="29"/>
    <cellStyle name="Comma 5" xfId="1"/>
    <cellStyle name="Comma 6" xfId="30"/>
    <cellStyle name="Comma 7" xfId="31"/>
    <cellStyle name="Excel Built-in Normal" xfId="32"/>
    <cellStyle name="Normal" xfId="0" builtinId="0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 12" xfId="44"/>
    <cellStyle name="Normal 2 15" xfId="45"/>
    <cellStyle name="Normal 2 2" xfId="46"/>
    <cellStyle name="Normal 2 21" xfId="47"/>
    <cellStyle name="Normal 2 24" xfId="48"/>
    <cellStyle name="Normal 2 27" xfId="49"/>
    <cellStyle name="Normal 2 3" xfId="50"/>
    <cellStyle name="Normal 2 3 2" xfId="51"/>
    <cellStyle name="Normal 2 30" xfId="52"/>
    <cellStyle name="Normal 2 36" xfId="53"/>
    <cellStyle name="Normal 2 39" xfId="54"/>
    <cellStyle name="Normal 2 42" xfId="55"/>
    <cellStyle name="Normal 2 45" xfId="56"/>
    <cellStyle name="Normal 2 48" xfId="57"/>
    <cellStyle name="Normal 2 51" xfId="58"/>
    <cellStyle name="Normal 2 8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6 2" xfId="67"/>
    <cellStyle name="Normal 29" xfId="68"/>
    <cellStyle name="Normal 3" xfId="69"/>
    <cellStyle name="Normal 30" xfId="70"/>
    <cellStyle name="Normal 31" xfId="71"/>
    <cellStyle name="Normal 32" xfId="72"/>
    <cellStyle name="Normal 34" xfId="73"/>
    <cellStyle name="Normal 35" xfId="74"/>
    <cellStyle name="Normal 36" xfId="75"/>
    <cellStyle name="Normal 37" xfId="76"/>
    <cellStyle name="Normal 38" xfId="77"/>
    <cellStyle name="Normal 4" xfId="78"/>
    <cellStyle name="Normal 4 2" xfId="79"/>
    <cellStyle name="Normal 5" xfId="80"/>
    <cellStyle name="Normal 6" xfId="81"/>
    <cellStyle name="Normal 7" xfId="82"/>
    <cellStyle name="Normal 8" xfId="83"/>
    <cellStyle name="Normal 9" xfId="84"/>
    <cellStyle name="Normal 9 2" xfId="85"/>
    <cellStyle name="Percent 2" xfId="86"/>
    <cellStyle name="Percent 3" xfId="87"/>
    <cellStyle name="Percent 4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KY%20files/2014%20Community-Based/SUPPLEMENTARY%20FEEDING%20PROGRAM/SFP%20%20(4th%20Cycle)-master%20data-REVISED%20FINANCIAL-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CELY~1/AppData/Local/Temp/SFP/STATUS%20OF%20FUND%20TRANSFER%20AND%20ACTUAL%20SERVED/SF%20as%20of%20july%2029%206-19-12(1)%201st%20Cyc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CELY~1/AppData/Local/Temp/SFP/STATUS%20OF%20FUND%20TRANSFER%20AND%20ACTUAL%20SERVED/SF%20as%20of%20June%2029%206-19-12(1)%201st%20Cyc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ICKY%20files/2014%20Community-Based/Special%20Reports/SFP%20Accomplishmen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ccomp"/>
      <sheetName val="Physical final"/>
      <sheetName val="social prep 2012"/>
      <sheetName val="Physical"/>
      <sheetName val="financial "/>
      <sheetName val="pdpb-monthly_report-December"/>
      <sheetName val="revised "/>
      <sheetName val="FINANCIAL"/>
      <sheetName val="FINANCIAL_MAY"/>
      <sheetName val="SPECIAL_REPORT"/>
      <sheetName val="ACTIONS"/>
      <sheetName val="STATISTICAL"/>
      <sheetName val="pdpb (1st cycle)"/>
      <sheetName val="fund transfer per municipal (2)"/>
      <sheetName val="monthly physical and financial"/>
      <sheetName val="financial final"/>
      <sheetName val="province-10-28-2014"/>
      <sheetName val="Per Province REGION"/>
      <sheetName val="Physical TARGETS 2013-2014"/>
      <sheetName val="Per Province REGION (TARGET"/>
      <sheetName val="OPEN DATA"/>
      <sheetName val="Per Province REGION (TARGET (2"/>
      <sheetName val="Physical final 4th cycle"/>
      <sheetName val="pdpb report 4th cycle"/>
      <sheetName val="per LGU 4th cycle"/>
      <sheetName val="FOs vs PDPB"/>
      <sheetName val="Revised Template "/>
      <sheetName val="SFP"/>
      <sheetName val="Current Appropr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D11">
            <v>3282</v>
          </cell>
          <cell r="F11">
            <v>3298</v>
          </cell>
          <cell r="G11">
            <v>97253</v>
          </cell>
          <cell r="Q11">
            <v>151012680</v>
          </cell>
          <cell r="T11">
            <v>2184</v>
          </cell>
          <cell r="AC11">
            <v>64813</v>
          </cell>
        </row>
        <row r="153">
          <cell r="D153">
            <v>2671</v>
          </cell>
          <cell r="F153">
            <v>0</v>
          </cell>
          <cell r="G153">
            <v>0</v>
          </cell>
          <cell r="Q153">
            <v>122066471</v>
          </cell>
          <cell r="T153">
            <v>2046</v>
          </cell>
          <cell r="AC153">
            <v>61157</v>
          </cell>
        </row>
        <row r="259">
          <cell r="D259">
            <v>3947</v>
          </cell>
          <cell r="F259">
            <v>0</v>
          </cell>
          <cell r="G259">
            <v>0</v>
          </cell>
          <cell r="Q259">
            <v>199425932</v>
          </cell>
          <cell r="T259">
            <v>3740</v>
          </cell>
          <cell r="AC259">
            <v>136386</v>
          </cell>
        </row>
        <row r="424">
          <cell r="D424">
            <v>3491</v>
          </cell>
          <cell r="F424">
            <v>0</v>
          </cell>
          <cell r="G424">
            <v>168835</v>
          </cell>
          <cell r="Q424">
            <v>273270120</v>
          </cell>
          <cell r="T424">
            <v>413</v>
          </cell>
          <cell r="AC424">
            <v>22507</v>
          </cell>
        </row>
        <row r="595">
          <cell r="D595">
            <v>2860</v>
          </cell>
          <cell r="F595">
            <v>2114</v>
          </cell>
          <cell r="G595">
            <v>67046</v>
          </cell>
          <cell r="Q595">
            <v>110380835</v>
          </cell>
          <cell r="T595">
            <v>1505</v>
          </cell>
          <cell r="AC595">
            <v>44546</v>
          </cell>
        </row>
        <row r="678">
          <cell r="D678">
            <v>4583</v>
          </cell>
          <cell r="F678">
            <v>0</v>
          </cell>
          <cell r="G678">
            <v>0</v>
          </cell>
          <cell r="Q678">
            <v>190915920</v>
          </cell>
          <cell r="T678">
            <v>3756</v>
          </cell>
          <cell r="AC678">
            <v>122382</v>
          </cell>
        </row>
        <row r="817">
          <cell r="D817">
            <v>5557</v>
          </cell>
          <cell r="F817">
            <v>5445</v>
          </cell>
          <cell r="G817">
            <v>193348</v>
          </cell>
          <cell r="Q817">
            <v>301291200</v>
          </cell>
          <cell r="T817">
            <v>5337</v>
          </cell>
          <cell r="AC817">
            <v>188568</v>
          </cell>
        </row>
        <row r="970">
          <cell r="D970">
            <v>4173</v>
          </cell>
          <cell r="F970">
            <v>4592</v>
          </cell>
          <cell r="G970">
            <v>153996</v>
          </cell>
          <cell r="Q970">
            <v>182366400</v>
          </cell>
          <cell r="T970">
            <v>1281</v>
          </cell>
          <cell r="AC970">
            <v>37346</v>
          </cell>
        </row>
        <row r="1121">
          <cell r="D1121">
            <v>3940</v>
          </cell>
          <cell r="Q1121">
            <v>20377500</v>
          </cell>
          <cell r="T1121">
            <v>226</v>
          </cell>
          <cell r="AC1121">
            <v>6215</v>
          </cell>
        </row>
        <row r="1122">
          <cell r="F1122">
            <v>0</v>
          </cell>
          <cell r="G1122">
            <v>0</v>
          </cell>
        </row>
        <row r="1280">
          <cell r="D1280">
            <v>2228</v>
          </cell>
          <cell r="F1280">
            <v>2226</v>
          </cell>
          <cell r="G1280">
            <v>110391</v>
          </cell>
          <cell r="Q1280">
            <v>169540800</v>
          </cell>
          <cell r="T1280">
            <v>2226</v>
          </cell>
          <cell r="AC1280">
            <v>107535</v>
          </cell>
        </row>
        <row r="1365">
          <cell r="F1365">
            <v>3052</v>
          </cell>
          <cell r="G1365">
            <v>115430</v>
          </cell>
          <cell r="Q1365">
            <v>180070800</v>
          </cell>
          <cell r="T1365">
            <v>3137</v>
          </cell>
          <cell r="AC1365">
            <v>115430</v>
          </cell>
        </row>
        <row r="1475">
          <cell r="F1475">
            <v>3054</v>
          </cell>
          <cell r="G1475">
            <v>118966</v>
          </cell>
          <cell r="Q1475">
            <v>111088800</v>
          </cell>
          <cell r="T1475">
            <v>1764</v>
          </cell>
          <cell r="AC1475">
            <v>92574</v>
          </cell>
        </row>
        <row r="1540">
          <cell r="F1540">
            <v>3010</v>
          </cell>
          <cell r="G1540">
            <v>93440</v>
          </cell>
          <cell r="Q1540">
            <v>141483480</v>
          </cell>
          <cell r="T1540">
            <v>1959</v>
          </cell>
          <cell r="AC1540">
            <v>64857</v>
          </cell>
        </row>
        <row r="1601">
          <cell r="F1601">
            <v>2030</v>
          </cell>
          <cell r="G1601">
            <v>152228</v>
          </cell>
          <cell r="Q1601">
            <v>137640534</v>
          </cell>
          <cell r="T1601">
            <v>1742</v>
          </cell>
          <cell r="AC1601">
            <v>139816</v>
          </cell>
        </row>
        <row r="1646">
          <cell r="D1646">
            <v>2020</v>
          </cell>
          <cell r="F1646">
            <v>2086</v>
          </cell>
          <cell r="G1646">
            <v>43662</v>
          </cell>
          <cell r="Q1646">
            <v>59108400</v>
          </cell>
          <cell r="T1646">
            <v>1950</v>
          </cell>
          <cell r="AC1646">
            <v>45100</v>
          </cell>
        </row>
        <row r="1730">
          <cell r="F1730">
            <v>2048</v>
          </cell>
          <cell r="G1730">
            <v>67990</v>
          </cell>
          <cell r="Q1730">
            <v>106064400</v>
          </cell>
          <cell r="T1730">
            <v>1946</v>
          </cell>
          <cell r="AC1730">
            <v>63493</v>
          </cell>
        </row>
        <row r="1817">
          <cell r="F1817">
            <v>0</v>
          </cell>
          <cell r="G1817">
            <v>0</v>
          </cell>
          <cell r="Q1817">
            <v>0</v>
          </cell>
          <cell r="T1817">
            <v>0</v>
          </cell>
          <cell r="AC1817">
            <v>0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ccomp"/>
      <sheetName val="Physical final"/>
      <sheetName val="social prep 2012"/>
      <sheetName val="Physical"/>
      <sheetName val="financial "/>
      <sheetName val="pdpb-monthly_report-December"/>
      <sheetName val="revised "/>
      <sheetName val="FINANCIAL"/>
      <sheetName val="FINANCIAL_MAY"/>
      <sheetName val="SPECIAL_REPORT"/>
      <sheetName val="ACTIONS"/>
      <sheetName val="STATISTICAL"/>
      <sheetName val="pdpb (1st cycle)"/>
      <sheetName val="fund transfer per municipal (2)"/>
      <sheetName val="monthly physical and financial"/>
      <sheetName val="financial final"/>
      <sheetName val="Physical final 3rdd"/>
      <sheetName val="pdpb report 3rd cycle"/>
      <sheetName val="per LGU 3rd cycle"/>
      <sheetName val="FOs vs PDPB"/>
      <sheetName val="Revised Template "/>
      <sheetName val="SFP"/>
      <sheetName val="Current Appropriations"/>
      <sheetName val="fund transfer per municipa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ccomp"/>
      <sheetName val="financial final"/>
      <sheetName val="Physical final"/>
      <sheetName val="social prep 2012"/>
      <sheetName val="Physical"/>
      <sheetName val="fund transfer per municipality"/>
      <sheetName val="pdpb-monthly_report-December"/>
      <sheetName val="revised "/>
      <sheetName val="FINANCIAL"/>
      <sheetName val="FINANCIAL_MAY"/>
      <sheetName val="SPECIAL_REPORT"/>
      <sheetName val="ACTIONS"/>
      <sheetName val="STATISTICAL"/>
      <sheetName val="pdpb-monthly_report-June"/>
      <sheetName val="SAOB 2011-2012"/>
      <sheetName val="SAOB 2012"/>
      <sheetName val="fund transfer per municipal (2)"/>
      <sheetName val="monthly physical and financi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F8">
            <v>116289423</v>
          </cell>
        </row>
        <row r="386">
          <cell r="H386">
            <v>62884272.540000007</v>
          </cell>
        </row>
        <row r="551">
          <cell r="H551">
            <v>15915065</v>
          </cell>
        </row>
        <row r="629">
          <cell r="H629">
            <v>0</v>
          </cell>
        </row>
        <row r="764">
          <cell r="H764">
            <v>51326712</v>
          </cell>
        </row>
        <row r="904">
          <cell r="H904">
            <v>40835700</v>
          </cell>
        </row>
        <row r="1055">
          <cell r="H1055">
            <v>0</v>
          </cell>
        </row>
        <row r="1195">
          <cell r="H1195">
            <v>0</v>
          </cell>
        </row>
        <row r="1272">
          <cell r="H1272">
            <v>0</v>
          </cell>
        </row>
        <row r="1371">
          <cell r="H1371">
            <v>0</v>
          </cell>
        </row>
        <row r="1425">
          <cell r="H1425">
            <v>0</v>
          </cell>
        </row>
        <row r="1484">
          <cell r="H1484">
            <v>0</v>
          </cell>
        </row>
        <row r="1524">
          <cell r="H1524">
            <v>0</v>
          </cell>
        </row>
        <row r="1609">
          <cell r="H1609">
            <v>0</v>
          </cell>
        </row>
        <row r="1687">
          <cell r="H1687">
            <v>10461900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nce-10-28-201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tabSelected="1" zoomScale="68" zoomScaleNormal="68" zoomScaleSheetLayoutView="70" workbookViewId="0">
      <selection activeCell="I16" sqref="I16"/>
    </sheetView>
  </sheetViews>
  <sheetFormatPr defaultColWidth="9" defaultRowHeight="16.5" x14ac:dyDescent="0.3"/>
  <cols>
    <col min="1" max="1" width="13.88671875" style="20" customWidth="1"/>
    <col min="2" max="2" width="11.6640625" style="20" customWidth="1"/>
    <col min="3" max="3" width="12.88671875" style="20" customWidth="1"/>
    <col min="4" max="4" width="16.33203125" style="20" customWidth="1"/>
    <col min="5" max="5" width="6" style="2" hidden="1" customWidth="1"/>
    <col min="6" max="6" width="7.6640625" style="2" hidden="1" customWidth="1"/>
    <col min="7" max="7" width="10.33203125" style="2" hidden="1" customWidth="1"/>
    <col min="8" max="8" width="6.6640625" style="2" hidden="1" customWidth="1"/>
    <col min="9" max="9" width="13.88671875" style="2" customWidth="1"/>
    <col min="10" max="10" width="18" style="2" customWidth="1"/>
    <col min="11" max="11" width="11.33203125" style="111" hidden="1" customWidth="1"/>
    <col min="12" max="12" width="2.88671875" style="111" hidden="1" customWidth="1"/>
    <col min="13" max="13" width="11" style="112" customWidth="1"/>
    <col min="14" max="14" width="29.88671875" style="113" customWidth="1"/>
    <col min="15" max="15" width="25.44140625" style="114" customWidth="1"/>
    <col min="16" max="16" width="9" style="1" hidden="1" customWidth="1"/>
    <col min="17" max="17" width="14.109375" style="1" customWidth="1"/>
    <col min="18" max="22" width="9" style="1" hidden="1" customWidth="1"/>
    <col min="23" max="27" width="9" style="2" hidden="1" customWidth="1"/>
    <col min="28" max="45" width="9" style="3" hidden="1" customWidth="1"/>
    <col min="46" max="46" width="38.5546875" style="2" hidden="1" customWidth="1"/>
    <col min="47" max="47" width="43.88671875" style="2" customWidth="1"/>
    <col min="48" max="48" width="9" style="2"/>
    <col min="49" max="49" width="15.5546875" style="2" customWidth="1"/>
    <col min="50" max="50" width="9" style="2"/>
    <col min="51" max="51" width="22.6640625" style="2" customWidth="1"/>
    <col min="52" max="52" width="17.33203125" style="2" bestFit="1" customWidth="1"/>
    <col min="53" max="16384" width="9" style="2"/>
  </cols>
  <sheetData>
    <row r="1" spans="1:51" ht="17.25" customHeight="1" x14ac:dyDescent="0.3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51" ht="17.25" customHeight="1" x14ac:dyDescent="0.3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4"/>
      <c r="S2" s="4"/>
      <c r="T2" s="4"/>
      <c r="U2" s="4"/>
      <c r="V2" s="4"/>
      <c r="W2" s="4"/>
      <c r="X2" s="4"/>
      <c r="Y2" s="4"/>
      <c r="Z2" s="4"/>
    </row>
    <row r="3" spans="1:51" ht="17.25" customHeight="1" x14ac:dyDescent="0.3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4"/>
      <c r="S3" s="4"/>
      <c r="T3" s="4"/>
      <c r="U3" s="4"/>
      <c r="V3" s="4"/>
      <c r="W3" s="4"/>
      <c r="X3" s="4"/>
      <c r="Y3" s="4"/>
      <c r="Z3" s="4"/>
    </row>
    <row r="4" spans="1:51" ht="17.25" customHeight="1" x14ac:dyDescent="0.3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5"/>
      <c r="S4" s="5"/>
      <c r="T4" s="5"/>
      <c r="U4" s="5"/>
      <c r="V4" s="5"/>
      <c r="W4" s="5"/>
      <c r="X4" s="5"/>
      <c r="Y4" s="5"/>
      <c r="Z4" s="5"/>
    </row>
    <row r="5" spans="1:51" s="14" customFormat="1" x14ac:dyDescent="0.3">
      <c r="A5" s="6"/>
      <c r="B5" s="7"/>
      <c r="C5" s="7"/>
      <c r="D5" s="7"/>
      <c r="E5" s="8"/>
      <c r="F5" s="8"/>
      <c r="G5" s="8"/>
      <c r="H5" s="8"/>
      <c r="I5" s="8"/>
      <c r="J5" s="8"/>
      <c r="K5" s="9"/>
      <c r="L5" s="9"/>
      <c r="M5" s="10"/>
      <c r="N5" s="11"/>
      <c r="O5" s="12"/>
      <c r="P5" s="13"/>
      <c r="Q5" s="13"/>
      <c r="R5" s="4"/>
      <c r="S5" s="13"/>
      <c r="T5" s="13"/>
      <c r="U5" s="13"/>
      <c r="V5" s="13"/>
      <c r="W5" s="8"/>
      <c r="X5" s="8"/>
      <c r="Y5" s="8"/>
      <c r="Z5" s="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51" s="20" customFormat="1" ht="25.5" customHeight="1" x14ac:dyDescent="0.3">
      <c r="A6" s="157" t="s">
        <v>4</v>
      </c>
      <c r="B6" s="186" t="s">
        <v>5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  <c r="N6" s="186" t="s">
        <v>6</v>
      </c>
      <c r="O6" s="187"/>
      <c r="P6" s="187"/>
      <c r="Q6" s="188"/>
      <c r="R6" s="16"/>
      <c r="S6" s="16"/>
      <c r="T6" s="16"/>
      <c r="U6" s="16"/>
      <c r="V6" s="16"/>
      <c r="W6" s="16"/>
      <c r="X6" s="16"/>
      <c r="Y6" s="16"/>
      <c r="Z6" s="16"/>
      <c r="AA6" s="17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/>
      <c r="AS6" s="19"/>
      <c r="AT6" s="171" t="s">
        <v>7</v>
      </c>
    </row>
    <row r="7" spans="1:51" s="20" customFormat="1" ht="18.75" customHeight="1" x14ac:dyDescent="0.3">
      <c r="A7" s="158"/>
      <c r="B7" s="161" t="s">
        <v>8</v>
      </c>
      <c r="C7" s="161"/>
      <c r="D7" s="161"/>
      <c r="E7" s="161" t="s">
        <v>9</v>
      </c>
      <c r="F7" s="161"/>
      <c r="G7" s="161"/>
      <c r="H7" s="161" t="s">
        <v>10</v>
      </c>
      <c r="I7" s="161"/>
      <c r="J7" s="161"/>
      <c r="K7" s="161"/>
      <c r="L7" s="161"/>
      <c r="M7" s="161"/>
      <c r="N7" s="174" t="s">
        <v>11</v>
      </c>
      <c r="O7" s="177" t="s">
        <v>12</v>
      </c>
      <c r="P7" s="179" t="s">
        <v>13</v>
      </c>
      <c r="Q7" s="181" t="s">
        <v>14</v>
      </c>
      <c r="R7" s="155" t="s">
        <v>15</v>
      </c>
      <c r="S7" s="155" t="s">
        <v>16</v>
      </c>
      <c r="T7" s="162" t="s">
        <v>17</v>
      </c>
      <c r="U7" s="162" t="s">
        <v>18</v>
      </c>
      <c r="V7" s="162" t="s">
        <v>19</v>
      </c>
      <c r="W7" s="21"/>
      <c r="X7" s="21"/>
      <c r="Y7" s="22"/>
      <c r="Z7" s="164" t="s">
        <v>20</v>
      </c>
      <c r="AA7" s="17"/>
      <c r="AB7" s="165" t="s">
        <v>21</v>
      </c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7"/>
      <c r="AO7" s="151" t="s">
        <v>22</v>
      </c>
      <c r="AP7" s="151" t="s">
        <v>23</v>
      </c>
      <c r="AQ7" s="154" t="s">
        <v>24</v>
      </c>
      <c r="AR7" s="19"/>
      <c r="AS7" s="19"/>
      <c r="AT7" s="172"/>
    </row>
    <row r="8" spans="1:51" s="20" customFormat="1" ht="20.25" customHeight="1" x14ac:dyDescent="0.3">
      <c r="A8" s="156"/>
      <c r="B8" s="155" t="s">
        <v>25</v>
      </c>
      <c r="C8" s="155" t="s">
        <v>26</v>
      </c>
      <c r="D8" s="155" t="s">
        <v>27</v>
      </c>
      <c r="E8" s="155" t="s">
        <v>25</v>
      </c>
      <c r="F8" s="155" t="s">
        <v>26</v>
      </c>
      <c r="G8" s="157" t="s">
        <v>27</v>
      </c>
      <c r="H8" s="159" t="s">
        <v>25</v>
      </c>
      <c r="I8" s="160" t="s">
        <v>26</v>
      </c>
      <c r="J8" s="160" t="s">
        <v>27</v>
      </c>
      <c r="K8" s="23"/>
      <c r="L8" s="23"/>
      <c r="M8" s="189" t="s">
        <v>14</v>
      </c>
      <c r="N8" s="175"/>
      <c r="O8" s="178"/>
      <c r="P8" s="180"/>
      <c r="Q8" s="182"/>
      <c r="R8" s="156"/>
      <c r="S8" s="156"/>
      <c r="T8" s="163"/>
      <c r="U8" s="163"/>
      <c r="V8" s="163"/>
      <c r="W8" s="24"/>
      <c r="X8" s="24"/>
      <c r="Y8" s="25"/>
      <c r="Z8" s="164"/>
      <c r="AA8" s="17"/>
      <c r="AB8" s="154" t="s">
        <v>28</v>
      </c>
      <c r="AC8" s="168" t="s">
        <v>29</v>
      </c>
      <c r="AD8" s="169"/>
      <c r="AE8" s="169"/>
      <c r="AF8" s="169"/>
      <c r="AG8" s="169"/>
      <c r="AH8" s="170"/>
      <c r="AI8" s="154" t="s">
        <v>30</v>
      </c>
      <c r="AJ8" s="154"/>
      <c r="AK8" s="154"/>
      <c r="AL8" s="154"/>
      <c r="AM8" s="154"/>
      <c r="AN8" s="154"/>
      <c r="AO8" s="152"/>
      <c r="AP8" s="152"/>
      <c r="AQ8" s="154"/>
      <c r="AR8" s="19"/>
      <c r="AS8" s="19"/>
      <c r="AT8" s="172"/>
    </row>
    <row r="9" spans="1:51" s="20" customFormat="1" ht="11.25" customHeight="1" x14ac:dyDescent="0.3">
      <c r="A9" s="156"/>
      <c r="B9" s="156"/>
      <c r="C9" s="156"/>
      <c r="D9" s="156"/>
      <c r="E9" s="156"/>
      <c r="F9" s="156"/>
      <c r="G9" s="158"/>
      <c r="H9" s="160"/>
      <c r="I9" s="161"/>
      <c r="J9" s="161"/>
      <c r="K9" s="26" t="s">
        <v>31</v>
      </c>
      <c r="L9" s="27"/>
      <c r="M9" s="190"/>
      <c r="N9" s="176"/>
      <c r="O9" s="178"/>
      <c r="P9" s="180"/>
      <c r="Q9" s="183"/>
      <c r="R9" s="156"/>
      <c r="S9" s="156"/>
      <c r="T9" s="163"/>
      <c r="U9" s="163"/>
      <c r="V9" s="163"/>
      <c r="W9" s="24"/>
      <c r="X9" s="24"/>
      <c r="Y9" s="25"/>
      <c r="Z9" s="164"/>
      <c r="AA9" s="17"/>
      <c r="AB9" s="154"/>
      <c r="AC9" s="28" t="s">
        <v>32</v>
      </c>
      <c r="AD9" s="28" t="s">
        <v>14</v>
      </c>
      <c r="AE9" s="28" t="s">
        <v>33</v>
      </c>
      <c r="AF9" s="28" t="s">
        <v>14</v>
      </c>
      <c r="AG9" s="28" t="s">
        <v>34</v>
      </c>
      <c r="AH9" s="28" t="s">
        <v>14</v>
      </c>
      <c r="AI9" s="29" t="s">
        <v>32</v>
      </c>
      <c r="AJ9" s="29" t="s">
        <v>14</v>
      </c>
      <c r="AK9" s="29" t="s">
        <v>33</v>
      </c>
      <c r="AL9" s="29" t="s">
        <v>14</v>
      </c>
      <c r="AM9" s="28" t="s">
        <v>34</v>
      </c>
      <c r="AN9" s="28" t="s">
        <v>14</v>
      </c>
      <c r="AO9" s="153"/>
      <c r="AP9" s="153"/>
      <c r="AQ9" s="154"/>
      <c r="AR9" s="19"/>
      <c r="AS9" s="19"/>
      <c r="AT9" s="173"/>
    </row>
    <row r="10" spans="1:51" s="44" customFormat="1" ht="23.25" customHeight="1" x14ac:dyDescent="0.25">
      <c r="A10" s="30" t="s">
        <v>35</v>
      </c>
      <c r="B10" s="31">
        <v>125</v>
      </c>
      <c r="C10" s="31">
        <f>'[1]per LGU 4th cycle'!D11</f>
        <v>3282</v>
      </c>
      <c r="D10" s="31">
        <v>97026</v>
      </c>
      <c r="E10" s="32" t="s">
        <v>36</v>
      </c>
      <c r="F10" s="31">
        <f>'[1]per LGU 4th cycle'!F11</f>
        <v>3298</v>
      </c>
      <c r="G10" s="31">
        <f>'[1]per LGU 4th cycle'!G11</f>
        <v>97253</v>
      </c>
      <c r="H10" s="33">
        <f>'[1]per LGU 4th cycle'!AE11</f>
        <v>0</v>
      </c>
      <c r="I10" s="33">
        <f>'[1]per LGU 4th cycle'!T11</f>
        <v>2184</v>
      </c>
      <c r="J10" s="33">
        <f>'[1]per LGU 4th cycle'!AC11</f>
        <v>64813</v>
      </c>
      <c r="K10" s="34">
        <v>9479850</v>
      </c>
      <c r="L10" s="34">
        <v>0</v>
      </c>
      <c r="M10" s="35">
        <f t="shared" ref="M10:M26" si="0">(J10/D10)*100</f>
        <v>66.799620720219323</v>
      </c>
      <c r="N10" s="36">
        <v>162640800</v>
      </c>
      <c r="O10" s="37">
        <f>'[1]per LGU 4th cycle'!Q11</f>
        <v>151012680</v>
      </c>
      <c r="P10" s="38" t="e">
        <f>'[2]Financial accomp'!H8</f>
        <v>#REF!</v>
      </c>
      <c r="Q10" s="39">
        <f t="shared" ref="Q10:Q26" si="1">(O10/N10)*100</f>
        <v>92.850428674723688</v>
      </c>
      <c r="R10" s="38">
        <f t="shared" ref="R10:R26" si="2">O10/N10*100</f>
        <v>92.850428674723688</v>
      </c>
      <c r="S10" s="38">
        <v>4</v>
      </c>
      <c r="T10" s="40">
        <v>125</v>
      </c>
      <c r="U10" s="41">
        <v>125</v>
      </c>
      <c r="V10" s="42">
        <v>125</v>
      </c>
      <c r="W10" s="43" t="s">
        <v>37</v>
      </c>
      <c r="X10" s="44">
        <v>1</v>
      </c>
      <c r="Y10" s="44">
        <v>1</v>
      </c>
      <c r="Z10" s="45">
        <v>3</v>
      </c>
      <c r="AA10" s="44">
        <v>1</v>
      </c>
      <c r="AB10" s="46"/>
      <c r="AC10" s="46"/>
      <c r="AD10" s="46" t="e">
        <f t="shared" ref="AD10:AD26" si="3">AC10/AB10*100</f>
        <v>#DIV/0!</v>
      </c>
      <c r="AE10" s="46"/>
      <c r="AF10" s="46" t="e">
        <f t="shared" ref="AF10:AF26" si="4">AE10/AB10*100</f>
        <v>#DIV/0!</v>
      </c>
      <c r="AG10" s="46"/>
      <c r="AH10" s="46" t="e">
        <f t="shared" ref="AH10:AH26" si="5">AG10/AB10*100</f>
        <v>#DIV/0!</v>
      </c>
      <c r="AI10" s="46"/>
      <c r="AJ10" s="46" t="e">
        <f t="shared" ref="AJ10:AJ26" si="6">AI10/AB10*100</f>
        <v>#DIV/0!</v>
      </c>
      <c r="AK10" s="46"/>
      <c r="AL10" s="46" t="e">
        <f t="shared" ref="AL10:AL26" si="7">AK10/AB10*100</f>
        <v>#DIV/0!</v>
      </c>
      <c r="AM10" s="46"/>
      <c r="AN10" s="46" t="e">
        <f t="shared" ref="AN10:AN26" si="8">AM10/AB10*100</f>
        <v>#DIV/0!</v>
      </c>
      <c r="AO10" s="46" t="e">
        <f t="shared" ref="AO10:AO26" si="9">SUM(AI10-AC10)/AC10*100</f>
        <v>#DIV/0!</v>
      </c>
      <c r="AP10" s="46" t="e">
        <f t="shared" ref="AP10:AP26" si="10">SUM(AK10-AE10)/AE10*100</f>
        <v>#DIV/0!</v>
      </c>
      <c r="AQ10" s="46" t="e">
        <f t="shared" ref="AQ10:AQ26" si="11">SUM(AM10-AG10)/AG10*100</f>
        <v>#DIV/0!</v>
      </c>
      <c r="AR10" s="47"/>
      <c r="AS10" s="47"/>
      <c r="AT10" s="45"/>
    </row>
    <row r="11" spans="1:51" s="44" customFormat="1" ht="23.25" customHeight="1" x14ac:dyDescent="0.25">
      <c r="A11" s="30" t="s">
        <v>38</v>
      </c>
      <c r="B11" s="31">
        <v>93</v>
      </c>
      <c r="C11" s="31">
        <f>'[1]per LGU 4th cycle'!D153</f>
        <v>2671</v>
      </c>
      <c r="D11" s="31">
        <v>74130</v>
      </c>
      <c r="E11" s="32">
        <v>0</v>
      </c>
      <c r="F11" s="48">
        <f>'[1]per LGU 4th cycle'!F153</f>
        <v>0</v>
      </c>
      <c r="G11" s="48">
        <f>'[1]per LGU 4th cycle'!G153</f>
        <v>0</v>
      </c>
      <c r="H11" s="32">
        <f>'[1]per LGU 4th cycle'!AE153</f>
        <v>0</v>
      </c>
      <c r="I11" s="32">
        <f>'[1]per LGU 4th cycle'!T153</f>
        <v>2046</v>
      </c>
      <c r="J11" s="32">
        <f>'[1]per LGU 4th cycle'!AC153</f>
        <v>61157</v>
      </c>
      <c r="K11" s="48">
        <v>25254400</v>
      </c>
      <c r="L11" s="48">
        <v>0</v>
      </c>
      <c r="M11" s="35">
        <f t="shared" si="0"/>
        <v>82.49966275462026</v>
      </c>
      <c r="N11" s="36">
        <v>120945800</v>
      </c>
      <c r="O11" s="49">
        <f>'[1]per LGU 4th cycle'!Q153</f>
        <v>122066471</v>
      </c>
      <c r="P11" s="50" t="e">
        <f>'[2]Financial accomp'!H150</f>
        <v>#REF!</v>
      </c>
      <c r="Q11" s="39">
        <f t="shared" si="1"/>
        <v>100.92658943096826</v>
      </c>
      <c r="R11" s="50">
        <f t="shared" si="2"/>
        <v>100.92658943096826</v>
      </c>
      <c r="S11" s="50">
        <v>1</v>
      </c>
      <c r="T11" s="51">
        <v>93</v>
      </c>
      <c r="U11" s="52">
        <v>93</v>
      </c>
      <c r="V11" s="53">
        <v>87</v>
      </c>
      <c r="W11" s="44" t="s">
        <v>39</v>
      </c>
      <c r="X11" s="44">
        <v>2</v>
      </c>
      <c r="Y11" s="44">
        <v>2</v>
      </c>
      <c r="Z11" s="53">
        <v>4</v>
      </c>
      <c r="AA11" s="44">
        <v>2</v>
      </c>
      <c r="AB11" s="54"/>
      <c r="AC11" s="54"/>
      <c r="AD11" s="54" t="e">
        <f t="shared" si="3"/>
        <v>#DIV/0!</v>
      </c>
      <c r="AE11" s="54"/>
      <c r="AF11" s="54" t="e">
        <f t="shared" si="4"/>
        <v>#DIV/0!</v>
      </c>
      <c r="AG11" s="54"/>
      <c r="AH11" s="54" t="e">
        <f t="shared" si="5"/>
        <v>#DIV/0!</v>
      </c>
      <c r="AI11" s="54"/>
      <c r="AJ11" s="54" t="e">
        <f t="shared" si="6"/>
        <v>#DIV/0!</v>
      </c>
      <c r="AK11" s="54"/>
      <c r="AL11" s="54" t="e">
        <f t="shared" si="7"/>
        <v>#DIV/0!</v>
      </c>
      <c r="AM11" s="54"/>
      <c r="AN11" s="54" t="e">
        <f t="shared" si="8"/>
        <v>#DIV/0!</v>
      </c>
      <c r="AO11" s="54" t="e">
        <f t="shared" si="9"/>
        <v>#DIV/0!</v>
      </c>
      <c r="AP11" s="54" t="e">
        <f t="shared" si="10"/>
        <v>#DIV/0!</v>
      </c>
      <c r="AQ11" s="54" t="e">
        <f t="shared" si="11"/>
        <v>#DIV/0!</v>
      </c>
      <c r="AR11" s="47"/>
      <c r="AS11" s="47"/>
      <c r="AT11" s="53"/>
    </row>
    <row r="12" spans="1:51" s="44" customFormat="1" ht="23.25" customHeight="1" x14ac:dyDescent="0.25">
      <c r="A12" s="30" t="s">
        <v>40</v>
      </c>
      <c r="B12" s="31">
        <v>130</v>
      </c>
      <c r="C12" s="31">
        <f>'[1]per LGU 4th cycle'!D259</f>
        <v>3947</v>
      </c>
      <c r="D12" s="31">
        <v>147000</v>
      </c>
      <c r="E12" s="32" t="s">
        <v>36</v>
      </c>
      <c r="F12" s="48">
        <f>'[1]per LGU 4th cycle'!F259</f>
        <v>0</v>
      </c>
      <c r="G12" s="48">
        <f>'[1]per LGU 4th cycle'!G259</f>
        <v>0</v>
      </c>
      <c r="H12" s="32">
        <f>'[1]per LGU 4th cycle'!AE259</f>
        <v>0</v>
      </c>
      <c r="I12" s="32">
        <f>'[1]per LGU 4th cycle'!T259</f>
        <v>3740</v>
      </c>
      <c r="J12" s="32">
        <f>'[1]per LGU 4th cycle'!AC259</f>
        <v>136386</v>
      </c>
      <c r="K12" s="48"/>
      <c r="L12" s="48">
        <v>0</v>
      </c>
      <c r="M12" s="35">
        <f t="shared" si="0"/>
        <v>92.779591836734696</v>
      </c>
      <c r="N12" s="36">
        <v>350649000</v>
      </c>
      <c r="O12" s="49">
        <f>'[1]per LGU 4th cycle'!Q259</f>
        <v>199425932</v>
      </c>
      <c r="P12" s="50" t="e">
        <f>'[2]fund transfer per municipality'!H249</f>
        <v>#REF!</v>
      </c>
      <c r="Q12" s="39">
        <f t="shared" si="1"/>
        <v>56.873378221526373</v>
      </c>
      <c r="R12" s="50">
        <f t="shared" si="2"/>
        <v>56.873378221526373</v>
      </c>
      <c r="S12" s="50">
        <v>1</v>
      </c>
      <c r="T12" s="51">
        <v>128</v>
      </c>
      <c r="U12" s="52">
        <v>128</v>
      </c>
      <c r="V12" s="53"/>
      <c r="W12" s="44" t="s">
        <v>41</v>
      </c>
      <c r="X12" s="44">
        <v>3</v>
      </c>
      <c r="Y12" s="44">
        <v>3</v>
      </c>
      <c r="Z12" s="53">
        <v>6</v>
      </c>
      <c r="AA12" s="44">
        <v>3</v>
      </c>
      <c r="AB12" s="54"/>
      <c r="AC12" s="54"/>
      <c r="AD12" s="54" t="e">
        <f t="shared" si="3"/>
        <v>#DIV/0!</v>
      </c>
      <c r="AE12" s="54"/>
      <c r="AF12" s="54" t="e">
        <f t="shared" si="4"/>
        <v>#DIV/0!</v>
      </c>
      <c r="AG12" s="54"/>
      <c r="AH12" s="54" t="e">
        <f t="shared" si="5"/>
        <v>#DIV/0!</v>
      </c>
      <c r="AI12" s="54"/>
      <c r="AJ12" s="54" t="e">
        <f t="shared" si="6"/>
        <v>#DIV/0!</v>
      </c>
      <c r="AK12" s="54"/>
      <c r="AL12" s="54" t="e">
        <f t="shared" si="7"/>
        <v>#DIV/0!</v>
      </c>
      <c r="AM12" s="54"/>
      <c r="AN12" s="54" t="e">
        <f t="shared" si="8"/>
        <v>#DIV/0!</v>
      </c>
      <c r="AO12" s="54" t="e">
        <f t="shared" si="9"/>
        <v>#DIV/0!</v>
      </c>
      <c r="AP12" s="54" t="e">
        <f t="shared" si="10"/>
        <v>#DIV/0!</v>
      </c>
      <c r="AQ12" s="54" t="e">
        <f t="shared" si="11"/>
        <v>#DIV/0!</v>
      </c>
      <c r="AR12" s="47"/>
      <c r="AS12" s="47"/>
      <c r="AT12" s="55" t="s">
        <v>42</v>
      </c>
    </row>
    <row r="13" spans="1:51" s="59" customFormat="1" ht="23.25" customHeight="1" x14ac:dyDescent="0.25">
      <c r="A13" s="30" t="s">
        <v>43</v>
      </c>
      <c r="B13" s="31">
        <v>142</v>
      </c>
      <c r="C13" s="31">
        <f>'[1]per LGU 4th cycle'!D424</f>
        <v>3491</v>
      </c>
      <c r="D13" s="31">
        <v>180572</v>
      </c>
      <c r="E13" s="32">
        <v>0</v>
      </c>
      <c r="F13" s="48">
        <f>'[1]per LGU 4th cycle'!F424</f>
        <v>0</v>
      </c>
      <c r="G13" s="48">
        <f>'[1]per LGU 4th cycle'!G424</f>
        <v>168835</v>
      </c>
      <c r="H13" s="32">
        <f>'[1]per LGU 4th cycle'!AE424</f>
        <v>0</v>
      </c>
      <c r="I13" s="32">
        <f>'[1]per LGU 4th cycle'!T424</f>
        <v>413</v>
      </c>
      <c r="J13" s="32">
        <f>'[1]per LGU 4th cycle'!AC424</f>
        <v>22507</v>
      </c>
      <c r="K13" s="48"/>
      <c r="L13" s="48">
        <v>0</v>
      </c>
      <c r="M13" s="35">
        <f t="shared" si="0"/>
        <v>12.464280176328556</v>
      </c>
      <c r="N13" s="56">
        <v>288368400</v>
      </c>
      <c r="O13" s="49">
        <f>'[1]per LGU 4th cycle'!Q424</f>
        <v>273270120</v>
      </c>
      <c r="P13" s="50">
        <f>'[3]fund transfer per municipality'!H386</f>
        <v>62884272.540000007</v>
      </c>
      <c r="Q13" s="39">
        <f t="shared" si="1"/>
        <v>94.764239077513352</v>
      </c>
      <c r="R13" s="50">
        <f t="shared" si="2"/>
        <v>94.764239077513352</v>
      </c>
      <c r="S13" s="50">
        <v>8</v>
      </c>
      <c r="T13" s="51">
        <v>141</v>
      </c>
      <c r="U13" s="52">
        <v>102</v>
      </c>
      <c r="V13" s="53"/>
      <c r="W13" s="43" t="s">
        <v>37</v>
      </c>
      <c r="X13" s="44">
        <v>4</v>
      </c>
      <c r="Y13" s="44">
        <v>4</v>
      </c>
      <c r="Z13" s="53">
        <v>15</v>
      </c>
      <c r="AA13" s="44">
        <v>4</v>
      </c>
      <c r="AB13" s="54"/>
      <c r="AC13" s="54"/>
      <c r="AD13" s="54" t="e">
        <f t="shared" si="3"/>
        <v>#DIV/0!</v>
      </c>
      <c r="AE13" s="54"/>
      <c r="AF13" s="54" t="e">
        <f t="shared" si="4"/>
        <v>#DIV/0!</v>
      </c>
      <c r="AG13" s="54"/>
      <c r="AH13" s="54" t="e">
        <f t="shared" si="5"/>
        <v>#DIV/0!</v>
      </c>
      <c r="AI13" s="54"/>
      <c r="AJ13" s="54" t="e">
        <f t="shared" si="6"/>
        <v>#DIV/0!</v>
      </c>
      <c r="AK13" s="54"/>
      <c r="AL13" s="54" t="e">
        <f t="shared" si="7"/>
        <v>#DIV/0!</v>
      </c>
      <c r="AM13" s="54"/>
      <c r="AN13" s="54" t="e">
        <f t="shared" si="8"/>
        <v>#DIV/0!</v>
      </c>
      <c r="AO13" s="54" t="e">
        <f t="shared" si="9"/>
        <v>#DIV/0!</v>
      </c>
      <c r="AP13" s="54" t="e">
        <f t="shared" si="10"/>
        <v>#DIV/0!</v>
      </c>
      <c r="AQ13" s="54" t="e">
        <f t="shared" si="11"/>
        <v>#DIV/0!</v>
      </c>
      <c r="AR13" s="57"/>
      <c r="AS13" s="57"/>
      <c r="AT13" s="58"/>
      <c r="AU13" s="44"/>
    </row>
    <row r="14" spans="1:51" s="59" customFormat="1" ht="23.25" customHeight="1" x14ac:dyDescent="0.25">
      <c r="A14" s="30" t="s">
        <v>44</v>
      </c>
      <c r="B14" s="31">
        <v>72</v>
      </c>
      <c r="C14" s="31">
        <f>'[1]per LGU 4th cycle'!D595</f>
        <v>2860</v>
      </c>
      <c r="D14" s="31">
        <v>113095</v>
      </c>
      <c r="E14" s="32">
        <v>0</v>
      </c>
      <c r="F14" s="48">
        <f>'[1]per LGU 4th cycle'!F595</f>
        <v>2114</v>
      </c>
      <c r="G14" s="48">
        <f>'[1]per LGU 4th cycle'!G595</f>
        <v>67046</v>
      </c>
      <c r="H14" s="32">
        <f>'[1]per LGU 4th cycle'!AE595</f>
        <v>0</v>
      </c>
      <c r="I14" s="32">
        <f>'[1]per LGU 4th cycle'!T595</f>
        <v>1505</v>
      </c>
      <c r="J14" s="32">
        <f>'[1]per LGU 4th cycle'!AC595</f>
        <v>44546</v>
      </c>
      <c r="K14" s="48"/>
      <c r="L14" s="48">
        <v>0</v>
      </c>
      <c r="M14" s="35">
        <f t="shared" si="0"/>
        <v>39.388125027631638</v>
      </c>
      <c r="N14" s="56">
        <v>179100200</v>
      </c>
      <c r="O14" s="49">
        <f>'[1]per LGU 4th cycle'!Q595</f>
        <v>110380835</v>
      </c>
      <c r="P14" s="50">
        <f>'[3]fund transfer per municipality'!H551</f>
        <v>15915065</v>
      </c>
      <c r="Q14" s="39">
        <f t="shared" si="1"/>
        <v>61.630771489925749</v>
      </c>
      <c r="R14" s="50">
        <f t="shared" si="2"/>
        <v>61.630771489925749</v>
      </c>
      <c r="S14" s="50">
        <v>4</v>
      </c>
      <c r="T14" s="51">
        <v>72</v>
      </c>
      <c r="U14" s="52">
        <v>72</v>
      </c>
      <c r="V14" s="53"/>
      <c r="W14" s="44" t="s">
        <v>39</v>
      </c>
      <c r="X14" s="44">
        <v>5</v>
      </c>
      <c r="Y14" s="44">
        <v>5</v>
      </c>
      <c r="Z14" s="53">
        <v>16</v>
      </c>
      <c r="AA14" s="44">
        <v>5</v>
      </c>
      <c r="AB14" s="54"/>
      <c r="AC14" s="54"/>
      <c r="AD14" s="54" t="e">
        <f t="shared" si="3"/>
        <v>#DIV/0!</v>
      </c>
      <c r="AE14" s="54"/>
      <c r="AF14" s="54" t="e">
        <f t="shared" si="4"/>
        <v>#DIV/0!</v>
      </c>
      <c r="AG14" s="54"/>
      <c r="AH14" s="54" t="e">
        <f t="shared" si="5"/>
        <v>#DIV/0!</v>
      </c>
      <c r="AI14" s="54"/>
      <c r="AJ14" s="54" t="e">
        <f t="shared" si="6"/>
        <v>#DIV/0!</v>
      </c>
      <c r="AK14" s="54"/>
      <c r="AL14" s="54" t="e">
        <f t="shared" si="7"/>
        <v>#DIV/0!</v>
      </c>
      <c r="AM14" s="54"/>
      <c r="AN14" s="54" t="e">
        <f t="shared" si="8"/>
        <v>#DIV/0!</v>
      </c>
      <c r="AO14" s="54" t="e">
        <f t="shared" si="9"/>
        <v>#DIV/0!</v>
      </c>
      <c r="AP14" s="54" t="e">
        <f t="shared" si="10"/>
        <v>#DIV/0!</v>
      </c>
      <c r="AQ14" s="54" t="e">
        <f t="shared" si="11"/>
        <v>#DIV/0!</v>
      </c>
      <c r="AR14" s="57"/>
      <c r="AS14" s="57"/>
      <c r="AT14" s="58"/>
      <c r="AU14" s="44"/>
      <c r="AY14" s="60"/>
    </row>
    <row r="15" spans="1:51" s="59" customFormat="1" ht="23.25" customHeight="1" x14ac:dyDescent="0.25">
      <c r="A15" s="30" t="s">
        <v>45</v>
      </c>
      <c r="B15" s="31">
        <v>114</v>
      </c>
      <c r="C15" s="31">
        <f>'[1]per LGU 4th cycle'!D678</f>
        <v>4583</v>
      </c>
      <c r="D15" s="31">
        <v>142480</v>
      </c>
      <c r="E15" s="32"/>
      <c r="F15" s="48">
        <f>'[1]per LGU 4th cycle'!F678</f>
        <v>0</v>
      </c>
      <c r="G15" s="48">
        <f>'[1]per LGU 4th cycle'!G678</f>
        <v>0</v>
      </c>
      <c r="H15" s="32">
        <f>'[1]per LGU 4th cycle'!AE678</f>
        <v>0</v>
      </c>
      <c r="I15" s="32">
        <f>'[1]per LGU 4th cycle'!T678</f>
        <v>3756</v>
      </c>
      <c r="J15" s="32">
        <f>'[1]per LGU 4th cycle'!AC678</f>
        <v>122382</v>
      </c>
      <c r="K15" s="48"/>
      <c r="L15" s="48">
        <v>0</v>
      </c>
      <c r="M15" s="35">
        <f t="shared" si="0"/>
        <v>85.894160583941598</v>
      </c>
      <c r="N15" s="56">
        <v>235663800</v>
      </c>
      <c r="O15" s="49">
        <f>'[1]per LGU 4th cycle'!Q678</f>
        <v>190915920</v>
      </c>
      <c r="P15" s="50">
        <f>'[3]fund transfer per municipality'!H629</f>
        <v>0</v>
      </c>
      <c r="Q15" s="39">
        <f t="shared" si="1"/>
        <v>81.011984021304926</v>
      </c>
      <c r="R15" s="50">
        <f t="shared" si="2"/>
        <v>81.011984021304926</v>
      </c>
      <c r="S15" s="50">
        <v>2</v>
      </c>
      <c r="T15" s="51">
        <v>93</v>
      </c>
      <c r="U15" s="52">
        <v>93</v>
      </c>
      <c r="V15" s="53"/>
      <c r="W15" s="44" t="s">
        <v>46</v>
      </c>
      <c r="X15" s="44">
        <v>6</v>
      </c>
      <c r="Y15" s="44">
        <v>6</v>
      </c>
      <c r="Z15" s="53">
        <v>12</v>
      </c>
      <c r="AA15" s="44">
        <v>6</v>
      </c>
      <c r="AB15" s="54"/>
      <c r="AC15" s="54"/>
      <c r="AD15" s="54" t="e">
        <f t="shared" si="3"/>
        <v>#DIV/0!</v>
      </c>
      <c r="AE15" s="54"/>
      <c r="AF15" s="54" t="e">
        <f t="shared" si="4"/>
        <v>#DIV/0!</v>
      </c>
      <c r="AG15" s="54"/>
      <c r="AH15" s="54" t="e">
        <f t="shared" si="5"/>
        <v>#DIV/0!</v>
      </c>
      <c r="AI15" s="54"/>
      <c r="AJ15" s="54" t="e">
        <f t="shared" si="6"/>
        <v>#DIV/0!</v>
      </c>
      <c r="AK15" s="54"/>
      <c r="AL15" s="54" t="e">
        <f t="shared" si="7"/>
        <v>#DIV/0!</v>
      </c>
      <c r="AM15" s="54"/>
      <c r="AN15" s="54" t="e">
        <f t="shared" si="8"/>
        <v>#DIV/0!</v>
      </c>
      <c r="AO15" s="54" t="e">
        <f t="shared" si="9"/>
        <v>#DIV/0!</v>
      </c>
      <c r="AP15" s="54" t="e">
        <f t="shared" si="10"/>
        <v>#DIV/0!</v>
      </c>
      <c r="AQ15" s="54" t="e">
        <f t="shared" si="11"/>
        <v>#DIV/0!</v>
      </c>
      <c r="AR15" s="57"/>
      <c r="AS15" s="57"/>
      <c r="AT15" s="58" t="s">
        <v>47</v>
      </c>
      <c r="AU15" s="44"/>
    </row>
    <row r="16" spans="1:51" s="59" customFormat="1" ht="23.25" customHeight="1" x14ac:dyDescent="0.25">
      <c r="A16" s="30" t="s">
        <v>48</v>
      </c>
      <c r="B16" s="31">
        <v>133</v>
      </c>
      <c r="C16" s="31">
        <f>'[1]per LGU 4th cycle'!D817</f>
        <v>5557</v>
      </c>
      <c r="D16" s="31">
        <v>198360</v>
      </c>
      <c r="E16" s="32"/>
      <c r="F16" s="48">
        <f>'[1]per LGU 4th cycle'!F817</f>
        <v>5445</v>
      </c>
      <c r="G16" s="48">
        <f>'[1]per LGU 4th cycle'!G817</f>
        <v>193348</v>
      </c>
      <c r="H16" s="32">
        <v>133</v>
      </c>
      <c r="I16" s="32">
        <f>'[1]per LGU 4th cycle'!T817</f>
        <v>5337</v>
      </c>
      <c r="J16" s="32">
        <f>'[1]per LGU 4th cycle'!AC817</f>
        <v>188568</v>
      </c>
      <c r="K16" s="48"/>
      <c r="L16" s="48">
        <v>0</v>
      </c>
      <c r="M16" s="35">
        <f>(J16/D16)*100</f>
        <v>95.063520871143382</v>
      </c>
      <c r="N16" s="56">
        <v>313429000</v>
      </c>
      <c r="O16" s="49">
        <f>'[1]per LGU 4th cycle'!Q817</f>
        <v>301291200</v>
      </c>
      <c r="P16" s="50">
        <f>'[3]fund transfer per municipality'!H764</f>
        <v>51326712</v>
      </c>
      <c r="Q16" s="39">
        <f t="shared" si="1"/>
        <v>96.127416416477089</v>
      </c>
      <c r="R16" s="50">
        <f t="shared" si="2"/>
        <v>96.127416416477089</v>
      </c>
      <c r="S16" s="50">
        <v>1</v>
      </c>
      <c r="T16" s="51">
        <v>133</v>
      </c>
      <c r="U16" s="52">
        <v>133</v>
      </c>
      <c r="V16" s="53">
        <v>133</v>
      </c>
      <c r="W16" s="43" t="s">
        <v>37</v>
      </c>
      <c r="X16" s="44">
        <v>7</v>
      </c>
      <c r="Y16" s="44">
        <v>7</v>
      </c>
      <c r="Z16" s="53">
        <v>5</v>
      </c>
      <c r="AA16" s="44">
        <v>7</v>
      </c>
      <c r="AB16" s="54"/>
      <c r="AC16" s="54"/>
      <c r="AD16" s="54" t="e">
        <f t="shared" si="3"/>
        <v>#DIV/0!</v>
      </c>
      <c r="AE16" s="54"/>
      <c r="AF16" s="54" t="e">
        <f t="shared" si="4"/>
        <v>#DIV/0!</v>
      </c>
      <c r="AG16" s="54"/>
      <c r="AH16" s="54" t="e">
        <f t="shared" si="5"/>
        <v>#DIV/0!</v>
      </c>
      <c r="AI16" s="54"/>
      <c r="AJ16" s="54" t="e">
        <f t="shared" si="6"/>
        <v>#DIV/0!</v>
      </c>
      <c r="AK16" s="54"/>
      <c r="AL16" s="54" t="e">
        <f t="shared" si="7"/>
        <v>#DIV/0!</v>
      </c>
      <c r="AM16" s="54"/>
      <c r="AN16" s="54" t="e">
        <f t="shared" si="8"/>
        <v>#DIV/0!</v>
      </c>
      <c r="AO16" s="54" t="e">
        <f t="shared" si="9"/>
        <v>#DIV/0!</v>
      </c>
      <c r="AP16" s="54" t="e">
        <f t="shared" si="10"/>
        <v>#DIV/0!</v>
      </c>
      <c r="AQ16" s="54" t="e">
        <f t="shared" si="11"/>
        <v>#DIV/0!</v>
      </c>
      <c r="AR16" s="57"/>
      <c r="AS16" s="57"/>
      <c r="AT16" s="61"/>
      <c r="AU16" s="44"/>
    </row>
    <row r="17" spans="1:49" s="44" customFormat="1" ht="23.25" customHeight="1" x14ac:dyDescent="0.25">
      <c r="A17" s="30" t="s">
        <v>49</v>
      </c>
      <c r="B17" s="31">
        <v>132</v>
      </c>
      <c r="C17" s="31">
        <f>'[1]per LGU 4th cycle'!D970</f>
        <v>4173</v>
      </c>
      <c r="D17" s="31">
        <v>147403</v>
      </c>
      <c r="E17" s="32">
        <v>0</v>
      </c>
      <c r="F17" s="48">
        <f>'[1]per LGU 4th cycle'!F970</f>
        <v>4592</v>
      </c>
      <c r="G17" s="48">
        <f>'[1]per LGU 4th cycle'!G970</f>
        <v>153996</v>
      </c>
      <c r="H17" s="32">
        <f>'[1]per LGU 4th cycle'!AE970</f>
        <v>0</v>
      </c>
      <c r="I17" s="32">
        <f>'[1]per LGU 4th cycle'!T970</f>
        <v>1281</v>
      </c>
      <c r="J17" s="32">
        <f>'[1]per LGU 4th cycle'!AC970</f>
        <v>37346</v>
      </c>
      <c r="K17" s="48"/>
      <c r="L17" s="48">
        <v>0</v>
      </c>
      <c r="M17" s="35">
        <f t="shared" si="0"/>
        <v>25.335983663833169</v>
      </c>
      <c r="N17" s="36">
        <v>233334600</v>
      </c>
      <c r="O17" s="49">
        <f>'[1]per LGU 4th cycle'!Q970</f>
        <v>182366400</v>
      </c>
      <c r="P17" s="50">
        <f>'[3]fund transfer per municipality'!H904</f>
        <v>40835700</v>
      </c>
      <c r="Q17" s="39">
        <f t="shared" si="1"/>
        <v>78.15660429271955</v>
      </c>
      <c r="R17" s="50">
        <f t="shared" si="2"/>
        <v>78.15660429271955</v>
      </c>
      <c r="S17" s="50">
        <v>6</v>
      </c>
      <c r="T17" s="51">
        <v>132</v>
      </c>
      <c r="U17" s="52">
        <v>132</v>
      </c>
      <c r="V17" s="53"/>
      <c r="W17" s="44" t="s">
        <v>39</v>
      </c>
      <c r="X17" s="44">
        <v>8</v>
      </c>
      <c r="Y17" s="44">
        <v>8</v>
      </c>
      <c r="Z17" s="53">
        <v>1</v>
      </c>
      <c r="AA17" s="44">
        <v>8</v>
      </c>
      <c r="AB17" s="54"/>
      <c r="AC17" s="54"/>
      <c r="AD17" s="54" t="e">
        <f t="shared" si="3"/>
        <v>#DIV/0!</v>
      </c>
      <c r="AE17" s="54"/>
      <c r="AF17" s="54" t="e">
        <f t="shared" si="4"/>
        <v>#DIV/0!</v>
      </c>
      <c r="AG17" s="54"/>
      <c r="AH17" s="54" t="e">
        <f t="shared" si="5"/>
        <v>#DIV/0!</v>
      </c>
      <c r="AI17" s="54"/>
      <c r="AJ17" s="54" t="e">
        <f t="shared" si="6"/>
        <v>#DIV/0!</v>
      </c>
      <c r="AK17" s="54"/>
      <c r="AL17" s="54" t="e">
        <f t="shared" si="7"/>
        <v>#DIV/0!</v>
      </c>
      <c r="AM17" s="54"/>
      <c r="AN17" s="54" t="e">
        <f t="shared" si="8"/>
        <v>#DIV/0!</v>
      </c>
      <c r="AO17" s="54" t="e">
        <f t="shared" si="9"/>
        <v>#DIV/0!</v>
      </c>
      <c r="AP17" s="54" t="e">
        <f t="shared" si="10"/>
        <v>#DIV/0!</v>
      </c>
      <c r="AQ17" s="54" t="e">
        <f t="shared" si="11"/>
        <v>#DIV/0!</v>
      </c>
      <c r="AR17" s="47"/>
      <c r="AS17" s="47"/>
      <c r="AT17" s="53"/>
    </row>
    <row r="18" spans="1:49" s="59" customFormat="1" ht="23.25" customHeight="1" x14ac:dyDescent="0.25">
      <c r="A18" s="30" t="s">
        <v>50</v>
      </c>
      <c r="B18" s="31">
        <v>143</v>
      </c>
      <c r="C18" s="31">
        <f>'[1]per LGU 4th cycle'!D1121</f>
        <v>3940</v>
      </c>
      <c r="D18" s="31">
        <v>113768</v>
      </c>
      <c r="E18" s="32" t="s">
        <v>36</v>
      </c>
      <c r="F18" s="48">
        <f>'[1]per LGU 4th cycle'!F1122</f>
        <v>0</v>
      </c>
      <c r="G18" s="48">
        <f>'[1]per LGU 4th cycle'!G1122</f>
        <v>0</v>
      </c>
      <c r="H18" s="32">
        <f>'[1]per LGU 4th cycle'!AE1121</f>
        <v>0</v>
      </c>
      <c r="I18" s="32">
        <f>'[1]per LGU 4th cycle'!T1121</f>
        <v>226</v>
      </c>
      <c r="J18" s="32">
        <f>'[1]per LGU 4th cycle'!AC1121</f>
        <v>6215</v>
      </c>
      <c r="K18" s="48"/>
      <c r="L18" s="48">
        <v>0</v>
      </c>
      <c r="M18" s="35">
        <f t="shared" si="0"/>
        <v>5.4628718092961108</v>
      </c>
      <c r="N18" s="56">
        <v>130107600</v>
      </c>
      <c r="O18" s="62">
        <f>'[1]per LGU 4th cycle'!Q1121</f>
        <v>20377500</v>
      </c>
      <c r="P18" s="32">
        <f>'[3]fund transfer per municipality'!H1055</f>
        <v>0</v>
      </c>
      <c r="Q18" s="39">
        <f t="shared" si="1"/>
        <v>15.662036652739733</v>
      </c>
      <c r="R18" s="50">
        <f t="shared" si="2"/>
        <v>15.662036652739733</v>
      </c>
      <c r="S18" s="50">
        <v>9</v>
      </c>
      <c r="T18" s="63">
        <v>133</v>
      </c>
      <c r="U18" s="52">
        <v>133</v>
      </c>
      <c r="V18" s="53">
        <v>133</v>
      </c>
      <c r="W18" s="44" t="s">
        <v>51</v>
      </c>
      <c r="X18" s="44">
        <v>9</v>
      </c>
      <c r="Y18" s="44">
        <v>9</v>
      </c>
      <c r="Z18" s="53">
        <v>2</v>
      </c>
      <c r="AA18" s="44">
        <v>9</v>
      </c>
      <c r="AB18" s="54"/>
      <c r="AC18" s="54"/>
      <c r="AD18" s="54" t="e">
        <f t="shared" si="3"/>
        <v>#DIV/0!</v>
      </c>
      <c r="AE18" s="54"/>
      <c r="AF18" s="54" t="e">
        <f t="shared" si="4"/>
        <v>#DIV/0!</v>
      </c>
      <c r="AG18" s="54"/>
      <c r="AH18" s="54" t="e">
        <f t="shared" si="5"/>
        <v>#DIV/0!</v>
      </c>
      <c r="AI18" s="54"/>
      <c r="AJ18" s="54" t="e">
        <f t="shared" si="6"/>
        <v>#DIV/0!</v>
      </c>
      <c r="AK18" s="54"/>
      <c r="AL18" s="54" t="e">
        <f t="shared" si="7"/>
        <v>#DIV/0!</v>
      </c>
      <c r="AM18" s="54"/>
      <c r="AN18" s="54" t="e">
        <f t="shared" si="8"/>
        <v>#DIV/0!</v>
      </c>
      <c r="AO18" s="54" t="e">
        <f t="shared" si="9"/>
        <v>#DIV/0!</v>
      </c>
      <c r="AP18" s="54" t="e">
        <f t="shared" si="10"/>
        <v>#DIV/0!</v>
      </c>
      <c r="AQ18" s="54" t="e">
        <f t="shared" si="11"/>
        <v>#DIV/0!</v>
      </c>
      <c r="AR18" s="57"/>
      <c r="AS18" s="57"/>
      <c r="AT18" s="61"/>
      <c r="AU18" s="44"/>
    </row>
    <row r="19" spans="1:49" s="44" customFormat="1" ht="23.25" customHeight="1" x14ac:dyDescent="0.25">
      <c r="A19" s="30" t="s">
        <v>52</v>
      </c>
      <c r="B19" s="31">
        <v>72</v>
      </c>
      <c r="C19" s="31">
        <f>'[1]per LGU 4th cycle'!D1280</f>
        <v>2228</v>
      </c>
      <c r="D19" s="31">
        <v>110000</v>
      </c>
      <c r="E19" s="32">
        <v>0</v>
      </c>
      <c r="F19" s="48">
        <f>'[1]per LGU 4th cycle'!F1280</f>
        <v>2226</v>
      </c>
      <c r="G19" s="48">
        <f>'[1]per LGU 4th cycle'!G1280</f>
        <v>110391</v>
      </c>
      <c r="H19" s="32">
        <f>'[1]per LGU 4th cycle'!AE1280</f>
        <v>0</v>
      </c>
      <c r="I19" s="32">
        <f>'[1]per LGU 4th cycle'!T1280</f>
        <v>2226</v>
      </c>
      <c r="J19" s="32">
        <f>'[1]per LGU 4th cycle'!AC1280</f>
        <v>107535</v>
      </c>
      <c r="K19" s="48">
        <v>23383862.5</v>
      </c>
      <c r="L19" s="48">
        <v>0</v>
      </c>
      <c r="M19" s="35">
        <f t="shared" si="0"/>
        <v>97.759090909090901</v>
      </c>
      <c r="N19" s="36">
        <v>176971800</v>
      </c>
      <c r="O19" s="49">
        <f>'[1]per LGU 4th cycle'!Q1280</f>
        <v>169540800</v>
      </c>
      <c r="P19" s="50">
        <f>'[3]fund transfer per municipality'!H1195</f>
        <v>0</v>
      </c>
      <c r="Q19" s="39">
        <f t="shared" si="1"/>
        <v>95.801025926164513</v>
      </c>
      <c r="R19" s="50">
        <f t="shared" si="2"/>
        <v>95.801025926164513</v>
      </c>
      <c r="S19" s="50">
        <v>1</v>
      </c>
      <c r="T19" s="51">
        <v>72</v>
      </c>
      <c r="U19" s="52">
        <v>72</v>
      </c>
      <c r="V19" s="53"/>
      <c r="W19" s="43" t="s">
        <v>37</v>
      </c>
      <c r="X19" s="44">
        <v>10</v>
      </c>
      <c r="Y19" s="44">
        <v>10</v>
      </c>
      <c r="Z19" s="53">
        <v>13</v>
      </c>
      <c r="AA19" s="44">
        <v>10</v>
      </c>
      <c r="AB19" s="54"/>
      <c r="AC19" s="54"/>
      <c r="AD19" s="54" t="e">
        <f t="shared" si="3"/>
        <v>#DIV/0!</v>
      </c>
      <c r="AE19" s="54"/>
      <c r="AF19" s="54" t="e">
        <f t="shared" si="4"/>
        <v>#DIV/0!</v>
      </c>
      <c r="AG19" s="54"/>
      <c r="AH19" s="54" t="e">
        <f t="shared" si="5"/>
        <v>#DIV/0!</v>
      </c>
      <c r="AI19" s="54"/>
      <c r="AJ19" s="54" t="e">
        <f t="shared" si="6"/>
        <v>#DIV/0!</v>
      </c>
      <c r="AK19" s="54"/>
      <c r="AL19" s="54" t="e">
        <f t="shared" si="7"/>
        <v>#DIV/0!</v>
      </c>
      <c r="AM19" s="54"/>
      <c r="AN19" s="54" t="e">
        <f t="shared" si="8"/>
        <v>#DIV/0!</v>
      </c>
      <c r="AO19" s="54" t="e">
        <f t="shared" si="9"/>
        <v>#DIV/0!</v>
      </c>
      <c r="AP19" s="54" t="e">
        <f t="shared" si="10"/>
        <v>#DIV/0!</v>
      </c>
      <c r="AQ19" s="54" t="e">
        <f t="shared" si="11"/>
        <v>#DIV/0!</v>
      </c>
      <c r="AR19" s="47"/>
      <c r="AS19" s="47"/>
      <c r="AT19" s="53"/>
    </row>
    <row r="20" spans="1:49" s="59" customFormat="1" ht="23.25" customHeight="1" x14ac:dyDescent="0.25">
      <c r="A20" s="30" t="s">
        <v>53</v>
      </c>
      <c r="B20" s="31">
        <v>93</v>
      </c>
      <c r="C20" s="31">
        <v>3110</v>
      </c>
      <c r="D20" s="31">
        <v>115430</v>
      </c>
      <c r="E20" s="32" t="s">
        <v>36</v>
      </c>
      <c r="F20" s="48">
        <f>'[1]per LGU 4th cycle'!F1365</f>
        <v>3052</v>
      </c>
      <c r="G20" s="48">
        <f>'[1]per LGU 4th cycle'!G1365</f>
        <v>115430</v>
      </c>
      <c r="H20" s="32"/>
      <c r="I20" s="32">
        <f>'[1]per LGU 4th cycle'!T1365</f>
        <v>3137</v>
      </c>
      <c r="J20" s="32">
        <f>'[1]per LGU 4th cycle'!AC1365</f>
        <v>115430</v>
      </c>
      <c r="K20" s="48"/>
      <c r="L20" s="48">
        <v>0</v>
      </c>
      <c r="M20" s="35">
        <f t="shared" si="0"/>
        <v>100</v>
      </c>
      <c r="N20" s="56">
        <v>181748800</v>
      </c>
      <c r="O20" s="62">
        <f>'[1]per LGU 4th cycle'!Q1365</f>
        <v>180070800</v>
      </c>
      <c r="P20" s="50">
        <f>'[3]fund transfer per municipality'!H1272</f>
        <v>0</v>
      </c>
      <c r="Q20" s="39">
        <f>(O20/N20)*100</f>
        <v>99.076747686917329</v>
      </c>
      <c r="R20" s="50">
        <f t="shared" si="2"/>
        <v>99.076747686917329</v>
      </c>
      <c r="S20" s="50">
        <v>1</v>
      </c>
      <c r="T20" s="51">
        <v>92</v>
      </c>
      <c r="U20" s="52">
        <v>92</v>
      </c>
      <c r="V20" s="53"/>
      <c r="W20" s="44" t="s">
        <v>39</v>
      </c>
      <c r="X20" s="44">
        <v>11</v>
      </c>
      <c r="Y20" s="44">
        <v>11</v>
      </c>
      <c r="Z20" s="53">
        <v>9</v>
      </c>
      <c r="AA20" s="44">
        <v>11</v>
      </c>
      <c r="AB20" s="54"/>
      <c r="AC20" s="54"/>
      <c r="AD20" s="54" t="e">
        <f t="shared" si="3"/>
        <v>#DIV/0!</v>
      </c>
      <c r="AE20" s="54"/>
      <c r="AF20" s="54" t="e">
        <f t="shared" si="4"/>
        <v>#DIV/0!</v>
      </c>
      <c r="AG20" s="54"/>
      <c r="AH20" s="54" t="e">
        <f t="shared" si="5"/>
        <v>#DIV/0!</v>
      </c>
      <c r="AI20" s="54"/>
      <c r="AJ20" s="54" t="e">
        <f t="shared" si="6"/>
        <v>#DIV/0!</v>
      </c>
      <c r="AK20" s="54"/>
      <c r="AL20" s="54" t="e">
        <f t="shared" si="7"/>
        <v>#DIV/0!</v>
      </c>
      <c r="AM20" s="54"/>
      <c r="AN20" s="54" t="e">
        <f t="shared" si="8"/>
        <v>#DIV/0!</v>
      </c>
      <c r="AO20" s="54" t="e">
        <f t="shared" si="9"/>
        <v>#DIV/0!</v>
      </c>
      <c r="AP20" s="54" t="e">
        <f t="shared" si="10"/>
        <v>#DIV/0!</v>
      </c>
      <c r="AQ20" s="54" t="e">
        <f t="shared" si="11"/>
        <v>#DIV/0!</v>
      </c>
      <c r="AR20" s="57"/>
      <c r="AS20" s="57"/>
      <c r="AT20" s="61"/>
      <c r="AU20" s="44"/>
    </row>
    <row r="21" spans="1:49" s="59" customFormat="1" ht="23.25" customHeight="1" x14ac:dyDescent="0.25">
      <c r="A21" s="30" t="s">
        <v>54</v>
      </c>
      <c r="B21" s="31">
        <v>49</v>
      </c>
      <c r="C21" s="31">
        <v>2515</v>
      </c>
      <c r="D21" s="31">
        <v>89191</v>
      </c>
      <c r="E21" s="32">
        <v>0</v>
      </c>
      <c r="F21" s="48">
        <f>'[1]per LGU 4th cycle'!F1475</f>
        <v>3054</v>
      </c>
      <c r="G21" s="48">
        <f>'[1]per LGU 4th cycle'!G1475</f>
        <v>118966</v>
      </c>
      <c r="H21" s="32">
        <f>'[1]per LGU 4th cycle'!AE1475</f>
        <v>0</v>
      </c>
      <c r="I21" s="32">
        <f>'[1]per LGU 4th cycle'!T1475</f>
        <v>1764</v>
      </c>
      <c r="J21" s="32">
        <f>'[1]per LGU 4th cycle'!AC1475</f>
        <v>92574</v>
      </c>
      <c r="K21" s="48"/>
      <c r="L21" s="48">
        <v>0</v>
      </c>
      <c r="M21" s="35">
        <f t="shared" si="0"/>
        <v>103.79298359699969</v>
      </c>
      <c r="N21" s="56">
        <v>144626800</v>
      </c>
      <c r="O21" s="49">
        <f>'[1]per LGU 4th cycle'!Q1475</f>
        <v>111088800</v>
      </c>
      <c r="P21" s="50">
        <f>'[3]fund transfer per municipality'!H1371</f>
        <v>0</v>
      </c>
      <c r="Q21" s="39">
        <f t="shared" si="1"/>
        <v>76.810660264902495</v>
      </c>
      <c r="R21" s="50">
        <f t="shared" si="2"/>
        <v>76.810660264902495</v>
      </c>
      <c r="S21" s="50">
        <v>3</v>
      </c>
      <c r="T21" s="51">
        <v>49</v>
      </c>
      <c r="U21" s="52">
        <v>49</v>
      </c>
      <c r="V21" s="53">
        <v>46</v>
      </c>
      <c r="W21" s="44" t="s">
        <v>55</v>
      </c>
      <c r="X21" s="44">
        <v>12</v>
      </c>
      <c r="Y21" s="44">
        <v>12</v>
      </c>
      <c r="Z21" s="53">
        <v>11</v>
      </c>
      <c r="AA21" s="44">
        <v>12</v>
      </c>
      <c r="AB21" s="54">
        <v>10131</v>
      </c>
      <c r="AC21" s="54">
        <v>7704</v>
      </c>
      <c r="AD21" s="54">
        <f t="shared" si="3"/>
        <v>76.043825880959432</v>
      </c>
      <c r="AE21" s="54">
        <v>1773</v>
      </c>
      <c r="AF21" s="54">
        <f t="shared" si="4"/>
        <v>17.500740302043233</v>
      </c>
      <c r="AG21" s="54">
        <v>31</v>
      </c>
      <c r="AH21" s="54">
        <f t="shared" si="5"/>
        <v>0.30599151120323759</v>
      </c>
      <c r="AI21" s="54">
        <v>8654</v>
      </c>
      <c r="AJ21" s="54">
        <f t="shared" si="6"/>
        <v>85.420985095252206</v>
      </c>
      <c r="AK21" s="54">
        <v>814</v>
      </c>
      <c r="AL21" s="54">
        <f t="shared" si="7"/>
        <v>8.0347448425624322</v>
      </c>
      <c r="AM21" s="54">
        <v>64</v>
      </c>
      <c r="AN21" s="54">
        <f t="shared" si="8"/>
        <v>0.63172441022603887</v>
      </c>
      <c r="AO21" s="54">
        <f t="shared" si="9"/>
        <v>12.331256490134995</v>
      </c>
      <c r="AP21" s="54">
        <f t="shared" si="10"/>
        <v>-54.08911449520587</v>
      </c>
      <c r="AQ21" s="54">
        <f t="shared" si="11"/>
        <v>106.45161290322579</v>
      </c>
      <c r="AR21" s="57"/>
      <c r="AS21" s="57"/>
      <c r="AT21" s="61"/>
      <c r="AU21" s="44"/>
      <c r="AW21" s="60"/>
    </row>
    <row r="22" spans="1:49" s="59" customFormat="1" ht="23.25" customHeight="1" x14ac:dyDescent="0.25">
      <c r="A22" s="30" t="s">
        <v>56</v>
      </c>
      <c r="B22" s="31">
        <v>50</v>
      </c>
      <c r="C22" s="31">
        <v>2757</v>
      </c>
      <c r="D22" s="31">
        <v>93440</v>
      </c>
      <c r="E22" s="32" t="s">
        <v>36</v>
      </c>
      <c r="F22" s="48">
        <f>'[1]per LGU 4th cycle'!F1540</f>
        <v>3010</v>
      </c>
      <c r="G22" s="48">
        <f>'[1]per LGU 4th cycle'!G1540</f>
        <v>93440</v>
      </c>
      <c r="H22" s="32">
        <f>'[1]per LGU 4th cycle'!AE1540</f>
        <v>0</v>
      </c>
      <c r="I22" s="32">
        <f>'[1]per LGU 4th cycle'!T1540</f>
        <v>1959</v>
      </c>
      <c r="J22" s="32">
        <f>'[1]per LGU 4th cycle'!AC1540</f>
        <v>64857</v>
      </c>
      <c r="K22" s="48"/>
      <c r="L22" s="48">
        <v>0</v>
      </c>
      <c r="M22" s="35">
        <f t="shared" si="0"/>
        <v>69.410316780821915</v>
      </c>
      <c r="N22" s="56">
        <v>149407400</v>
      </c>
      <c r="O22" s="49">
        <f>'[1]per LGU 4th cycle'!Q1540</f>
        <v>141483480</v>
      </c>
      <c r="P22" s="50">
        <f>'[3]fund transfer per municipality'!H1425</f>
        <v>0</v>
      </c>
      <c r="Q22" s="39">
        <f t="shared" si="1"/>
        <v>94.696434045435495</v>
      </c>
      <c r="R22" s="50">
        <f t="shared" si="2"/>
        <v>94.696434045435495</v>
      </c>
      <c r="S22" s="50">
        <v>1</v>
      </c>
      <c r="T22" s="51">
        <v>50</v>
      </c>
      <c r="U22" s="52">
        <v>50</v>
      </c>
      <c r="V22" s="53">
        <v>50</v>
      </c>
      <c r="W22" s="43" t="s">
        <v>37</v>
      </c>
      <c r="X22" s="44">
        <v>13</v>
      </c>
      <c r="Y22" s="44">
        <v>13</v>
      </c>
      <c r="Z22" s="53">
        <v>10</v>
      </c>
      <c r="AA22" s="44">
        <v>13</v>
      </c>
      <c r="AB22" s="54">
        <v>93567</v>
      </c>
      <c r="AC22" s="54">
        <v>71038</v>
      </c>
      <c r="AD22" s="54">
        <f t="shared" si="3"/>
        <v>75.922066540553828</v>
      </c>
      <c r="AE22" s="54">
        <v>19913</v>
      </c>
      <c r="AF22" s="54">
        <f t="shared" si="4"/>
        <v>21.282075945579106</v>
      </c>
      <c r="AG22" s="54"/>
      <c r="AH22" s="54">
        <f t="shared" si="5"/>
        <v>0</v>
      </c>
      <c r="AI22" s="54">
        <v>78973</v>
      </c>
      <c r="AJ22" s="54">
        <f t="shared" si="6"/>
        <v>84.402620582042815</v>
      </c>
      <c r="AK22" s="54">
        <v>11720</v>
      </c>
      <c r="AL22" s="54">
        <f t="shared" si="7"/>
        <v>12.525783663043594</v>
      </c>
      <c r="AM22" s="54"/>
      <c r="AN22" s="54">
        <f t="shared" si="8"/>
        <v>0</v>
      </c>
      <c r="AO22" s="54">
        <f t="shared" si="9"/>
        <v>11.170077986429797</v>
      </c>
      <c r="AP22" s="54">
        <f t="shared" si="10"/>
        <v>-41.143976296891474</v>
      </c>
      <c r="AQ22" s="54" t="e">
        <f t="shared" si="11"/>
        <v>#DIV/0!</v>
      </c>
      <c r="AR22" s="57"/>
      <c r="AS22" s="57"/>
      <c r="AT22" s="61"/>
      <c r="AU22" s="44" t="s">
        <v>57</v>
      </c>
    </row>
    <row r="23" spans="1:49" s="59" customFormat="1" ht="23.25" customHeight="1" x14ac:dyDescent="0.25">
      <c r="A23" s="64" t="s">
        <v>58</v>
      </c>
      <c r="B23" s="65">
        <v>17</v>
      </c>
      <c r="C23" s="65">
        <v>1920</v>
      </c>
      <c r="D23" s="65">
        <v>161528</v>
      </c>
      <c r="E23" s="66" t="s">
        <v>36</v>
      </c>
      <c r="F23" s="67">
        <f>'[1]per LGU 4th cycle'!F1601</f>
        <v>2030</v>
      </c>
      <c r="G23" s="67">
        <f>'[1]per LGU 4th cycle'!G1601</f>
        <v>152228</v>
      </c>
      <c r="H23" s="66">
        <f>'[1]per LGU 4th cycle'!AE1601</f>
        <v>0</v>
      </c>
      <c r="I23" s="66">
        <f>'[1]per LGU 4th cycle'!T1601</f>
        <v>1742</v>
      </c>
      <c r="J23" s="66">
        <f>'[1]per LGU 4th cycle'!AC1601</f>
        <v>139816</v>
      </c>
      <c r="K23" s="67"/>
      <c r="L23" s="67">
        <v>0</v>
      </c>
      <c r="M23" s="68">
        <f t="shared" si="0"/>
        <v>86.558367589520074</v>
      </c>
      <c r="N23" s="56">
        <v>186830600</v>
      </c>
      <c r="O23" s="69">
        <f>'[1]per LGU 4th cycle'!Q1601</f>
        <v>137640534</v>
      </c>
      <c r="P23" s="70">
        <f>'[3]fund transfer per municipality'!H1484</f>
        <v>0</v>
      </c>
      <c r="Q23" s="71">
        <f t="shared" si="1"/>
        <v>73.671301168009947</v>
      </c>
      <c r="R23" s="70">
        <f t="shared" si="2"/>
        <v>73.671301168009947</v>
      </c>
      <c r="S23" s="70">
        <v>7</v>
      </c>
      <c r="T23" s="72">
        <v>17</v>
      </c>
      <c r="U23" s="73">
        <v>17</v>
      </c>
      <c r="V23" s="61">
        <v>17</v>
      </c>
      <c r="W23" s="59" t="s">
        <v>39</v>
      </c>
      <c r="X23" s="59">
        <v>14</v>
      </c>
      <c r="Y23" s="59">
        <v>14</v>
      </c>
      <c r="Z23" s="61">
        <v>7</v>
      </c>
      <c r="AA23" s="59">
        <v>14</v>
      </c>
      <c r="AB23" s="74"/>
      <c r="AC23" s="74"/>
      <c r="AD23" s="74" t="e">
        <f t="shared" si="3"/>
        <v>#DIV/0!</v>
      </c>
      <c r="AE23" s="74"/>
      <c r="AF23" s="74" t="e">
        <f t="shared" si="4"/>
        <v>#DIV/0!</v>
      </c>
      <c r="AG23" s="74"/>
      <c r="AH23" s="74" t="e">
        <f t="shared" si="5"/>
        <v>#DIV/0!</v>
      </c>
      <c r="AI23" s="74"/>
      <c r="AJ23" s="74" t="e">
        <f t="shared" si="6"/>
        <v>#DIV/0!</v>
      </c>
      <c r="AK23" s="74"/>
      <c r="AL23" s="74" t="e">
        <f t="shared" si="7"/>
        <v>#DIV/0!</v>
      </c>
      <c r="AM23" s="74"/>
      <c r="AN23" s="74" t="e">
        <f t="shared" si="8"/>
        <v>#DIV/0!</v>
      </c>
      <c r="AO23" s="74" t="e">
        <f t="shared" si="9"/>
        <v>#DIV/0!</v>
      </c>
      <c r="AP23" s="74" t="e">
        <f t="shared" si="10"/>
        <v>#DIV/0!</v>
      </c>
      <c r="AQ23" s="74" t="e">
        <f t="shared" si="11"/>
        <v>#DIV/0!</v>
      </c>
      <c r="AR23" s="57"/>
      <c r="AS23" s="57"/>
      <c r="AT23" s="61"/>
      <c r="AU23" s="44"/>
    </row>
    <row r="24" spans="1:49" s="44" customFormat="1" ht="23.25" customHeight="1" x14ac:dyDescent="0.25">
      <c r="A24" s="30" t="s">
        <v>59</v>
      </c>
      <c r="B24" s="31">
        <v>77</v>
      </c>
      <c r="C24" s="31">
        <f>'[1]per LGU 4th cycle'!D1646</f>
        <v>2020</v>
      </c>
      <c r="D24" s="31">
        <v>84982</v>
      </c>
      <c r="E24" s="32" t="s">
        <v>36</v>
      </c>
      <c r="F24" s="48">
        <f>'[1]per LGU 4th cycle'!F1646</f>
        <v>2086</v>
      </c>
      <c r="G24" s="48">
        <f>'[1]per LGU 4th cycle'!G1646</f>
        <v>43662</v>
      </c>
      <c r="H24" s="32">
        <f>'[1]per LGU 4th cycle'!AE1646</f>
        <v>0</v>
      </c>
      <c r="I24" s="32">
        <f>'[1]per LGU 4th cycle'!T1646</f>
        <v>1950</v>
      </c>
      <c r="J24" s="32">
        <f>'[1]per LGU 4th cycle'!AC1646</f>
        <v>45100</v>
      </c>
      <c r="K24" s="48"/>
      <c r="L24" s="48">
        <v>0</v>
      </c>
      <c r="M24" s="35">
        <f>(J24/D24)*100</f>
        <v>53.070061895460221</v>
      </c>
      <c r="N24" s="36">
        <v>72246600</v>
      </c>
      <c r="O24" s="49">
        <f>'[1]per LGU 4th cycle'!Q1646</f>
        <v>59108400</v>
      </c>
      <c r="P24" s="50">
        <f>'[3]fund transfer per municipality'!H1524</f>
        <v>0</v>
      </c>
      <c r="Q24" s="39">
        <f t="shared" si="1"/>
        <v>81.814784363554821</v>
      </c>
      <c r="R24" s="50">
        <f t="shared" si="2"/>
        <v>81.814784363554821</v>
      </c>
      <c r="S24" s="50">
        <v>1</v>
      </c>
      <c r="T24" s="51">
        <v>77</v>
      </c>
      <c r="U24" s="52">
        <v>67</v>
      </c>
      <c r="V24" s="53">
        <v>1</v>
      </c>
      <c r="W24" s="44" t="s">
        <v>60</v>
      </c>
      <c r="X24" s="44">
        <v>15</v>
      </c>
      <c r="Y24" s="44">
        <v>15</v>
      </c>
      <c r="Z24" s="53">
        <v>14</v>
      </c>
      <c r="AA24" s="44">
        <v>15</v>
      </c>
      <c r="AB24" s="54"/>
      <c r="AC24" s="54"/>
      <c r="AD24" s="54" t="e">
        <f t="shared" si="3"/>
        <v>#DIV/0!</v>
      </c>
      <c r="AE24" s="54"/>
      <c r="AF24" s="54" t="e">
        <f t="shared" si="4"/>
        <v>#DIV/0!</v>
      </c>
      <c r="AG24" s="54"/>
      <c r="AH24" s="54" t="e">
        <f t="shared" si="5"/>
        <v>#DIV/0!</v>
      </c>
      <c r="AI24" s="54"/>
      <c r="AJ24" s="54" t="e">
        <f t="shared" si="6"/>
        <v>#DIV/0!</v>
      </c>
      <c r="AK24" s="54"/>
      <c r="AL24" s="54" t="e">
        <f t="shared" si="7"/>
        <v>#DIV/0!</v>
      </c>
      <c r="AM24" s="54"/>
      <c r="AN24" s="54" t="e">
        <f t="shared" si="8"/>
        <v>#DIV/0!</v>
      </c>
      <c r="AO24" s="54" t="e">
        <f t="shared" si="9"/>
        <v>#DIV/0!</v>
      </c>
      <c r="AP24" s="54" t="e">
        <f t="shared" si="10"/>
        <v>#DIV/0!</v>
      </c>
      <c r="AQ24" s="54" t="e">
        <f t="shared" si="11"/>
        <v>#DIV/0!</v>
      </c>
      <c r="AR24" s="47"/>
      <c r="AS24" s="47"/>
      <c r="AT24" s="53"/>
    </row>
    <row r="25" spans="1:49" s="44" customFormat="1" ht="23.25" customHeight="1" x14ac:dyDescent="0.25">
      <c r="A25" s="30" t="s">
        <v>61</v>
      </c>
      <c r="B25" s="31">
        <v>73</v>
      </c>
      <c r="C25" s="31">
        <v>1920</v>
      </c>
      <c r="D25" s="31">
        <v>67990</v>
      </c>
      <c r="E25" s="32">
        <v>0</v>
      </c>
      <c r="F25" s="48">
        <f>'[1]per LGU 4th cycle'!F1730</f>
        <v>2048</v>
      </c>
      <c r="G25" s="48">
        <f>'[1]per LGU 4th cycle'!G1730</f>
        <v>67990</v>
      </c>
      <c r="H25" s="32">
        <f>'[1]per LGU 4th cycle'!AE1730</f>
        <v>0</v>
      </c>
      <c r="I25" s="32">
        <f>'[1]per LGU 4th cycle'!T1730</f>
        <v>1946</v>
      </c>
      <c r="J25" s="32">
        <f>'[1]per LGU 4th cycle'!AC1730</f>
        <v>63493</v>
      </c>
      <c r="K25" s="48"/>
      <c r="L25" s="48">
        <v>0</v>
      </c>
      <c r="M25" s="35">
        <f t="shared" si="0"/>
        <v>93.38579202823945</v>
      </c>
      <c r="N25" s="36">
        <v>110453800</v>
      </c>
      <c r="O25" s="49">
        <f>'[1]per LGU 4th cycle'!Q1730</f>
        <v>106064400</v>
      </c>
      <c r="P25" s="50">
        <f>'[3]fund transfer per municipality'!H1609</f>
        <v>0</v>
      </c>
      <c r="Q25" s="39">
        <f t="shared" si="1"/>
        <v>96.026030792965017</v>
      </c>
      <c r="R25" s="50">
        <f t="shared" si="2"/>
        <v>96.026030792965017</v>
      </c>
      <c r="S25" s="50">
        <v>1</v>
      </c>
      <c r="T25" s="51">
        <v>71</v>
      </c>
      <c r="U25" s="52">
        <v>69</v>
      </c>
      <c r="V25" s="53"/>
      <c r="W25" s="43" t="s">
        <v>37</v>
      </c>
      <c r="X25" s="44">
        <v>16</v>
      </c>
      <c r="Y25" s="44">
        <v>16</v>
      </c>
      <c r="Z25" s="53">
        <v>8</v>
      </c>
      <c r="AA25" s="44">
        <v>16</v>
      </c>
      <c r="AB25" s="54"/>
      <c r="AC25" s="54"/>
      <c r="AD25" s="54" t="e">
        <f t="shared" si="3"/>
        <v>#DIV/0!</v>
      </c>
      <c r="AE25" s="54"/>
      <c r="AF25" s="54" t="e">
        <f t="shared" si="4"/>
        <v>#DIV/0!</v>
      </c>
      <c r="AG25" s="54"/>
      <c r="AH25" s="54" t="e">
        <f t="shared" si="5"/>
        <v>#DIV/0!</v>
      </c>
      <c r="AI25" s="54"/>
      <c r="AJ25" s="54" t="e">
        <f t="shared" si="6"/>
        <v>#DIV/0!</v>
      </c>
      <c r="AK25" s="54"/>
      <c r="AL25" s="54" t="e">
        <f t="shared" si="7"/>
        <v>#DIV/0!</v>
      </c>
      <c r="AM25" s="54"/>
      <c r="AN25" s="54" t="e">
        <f t="shared" si="8"/>
        <v>#DIV/0!</v>
      </c>
      <c r="AO25" s="54" t="e">
        <f t="shared" si="9"/>
        <v>#DIV/0!</v>
      </c>
      <c r="AP25" s="54" t="e">
        <f t="shared" si="10"/>
        <v>#DIV/0!</v>
      </c>
      <c r="AQ25" s="54" t="e">
        <f t="shared" si="11"/>
        <v>#DIV/0!</v>
      </c>
      <c r="AR25" s="47"/>
      <c r="AS25" s="47"/>
      <c r="AT25" s="75"/>
    </row>
    <row r="26" spans="1:49" s="44" customFormat="1" ht="23.25" customHeight="1" x14ac:dyDescent="0.25">
      <c r="A26" s="76" t="s">
        <v>62</v>
      </c>
      <c r="B26" s="77">
        <v>115</v>
      </c>
      <c r="C26" s="77">
        <v>1340</v>
      </c>
      <c r="D26" s="77">
        <v>70154</v>
      </c>
      <c r="E26" s="78">
        <v>0</v>
      </c>
      <c r="F26" s="79">
        <f>'[1]per LGU 4th cycle'!F1817</f>
        <v>0</v>
      </c>
      <c r="G26" s="79">
        <f>'[1]per LGU 4th cycle'!G1817</f>
        <v>0</v>
      </c>
      <c r="H26" s="78">
        <f>'[1]per LGU 4th cycle'!AE1817</f>
        <v>0</v>
      </c>
      <c r="I26" s="78">
        <f>'[1]per LGU 4th cycle'!T1817</f>
        <v>0</v>
      </c>
      <c r="J26" s="78">
        <f>'[1]per LGU 4th cycle'!AC1817</f>
        <v>0</v>
      </c>
      <c r="K26" s="79"/>
      <c r="L26" s="79">
        <v>0</v>
      </c>
      <c r="M26" s="80">
        <f t="shared" si="0"/>
        <v>0</v>
      </c>
      <c r="N26" s="81">
        <v>84891510</v>
      </c>
      <c r="O26" s="82">
        <f>'[1]per LGU 4th cycle'!Q1817</f>
        <v>0</v>
      </c>
      <c r="P26" s="83">
        <f>'[3]fund transfer per municipality'!H1687</f>
        <v>10461900</v>
      </c>
      <c r="Q26" s="84">
        <f t="shared" si="1"/>
        <v>0</v>
      </c>
      <c r="R26" s="50">
        <f t="shared" si="2"/>
        <v>0</v>
      </c>
      <c r="S26" s="50">
        <v>5</v>
      </c>
      <c r="T26" s="51">
        <v>42</v>
      </c>
      <c r="U26" s="52">
        <v>42</v>
      </c>
      <c r="V26" s="53"/>
      <c r="W26" s="44" t="s">
        <v>39</v>
      </c>
      <c r="X26" s="44">
        <v>17</v>
      </c>
      <c r="Y26" s="44">
        <v>17</v>
      </c>
      <c r="Z26" s="53">
        <v>12</v>
      </c>
      <c r="AA26" s="44">
        <v>17</v>
      </c>
      <c r="AB26" s="54"/>
      <c r="AC26" s="54"/>
      <c r="AD26" s="54" t="e">
        <f t="shared" si="3"/>
        <v>#DIV/0!</v>
      </c>
      <c r="AE26" s="54"/>
      <c r="AF26" s="54" t="e">
        <f t="shared" si="4"/>
        <v>#DIV/0!</v>
      </c>
      <c r="AG26" s="54"/>
      <c r="AH26" s="54" t="e">
        <f t="shared" si="5"/>
        <v>#DIV/0!</v>
      </c>
      <c r="AI26" s="54"/>
      <c r="AJ26" s="54" t="e">
        <f t="shared" si="6"/>
        <v>#DIV/0!</v>
      </c>
      <c r="AK26" s="54"/>
      <c r="AL26" s="54" t="e">
        <f t="shared" si="7"/>
        <v>#DIV/0!</v>
      </c>
      <c r="AM26" s="54"/>
      <c r="AN26" s="54" t="e">
        <f t="shared" si="8"/>
        <v>#DIV/0!</v>
      </c>
      <c r="AO26" s="54" t="e">
        <f t="shared" si="9"/>
        <v>#DIV/0!</v>
      </c>
      <c r="AP26" s="54" t="e">
        <f t="shared" si="10"/>
        <v>#DIV/0!</v>
      </c>
      <c r="AQ26" s="54" t="e">
        <f t="shared" si="11"/>
        <v>#DIV/0!</v>
      </c>
      <c r="AR26" s="47"/>
      <c r="AS26" s="47"/>
      <c r="AT26" s="85" t="s">
        <v>63</v>
      </c>
    </row>
    <row r="27" spans="1:49" s="44" customFormat="1" ht="30.75" hidden="1" customHeight="1" x14ac:dyDescent="0.25">
      <c r="A27" s="86" t="s">
        <v>64</v>
      </c>
      <c r="B27" s="87"/>
      <c r="C27" s="87"/>
      <c r="D27" s="87"/>
      <c r="E27" s="53"/>
      <c r="F27" s="88"/>
      <c r="G27" s="88"/>
      <c r="H27" s="53"/>
      <c r="I27" s="53"/>
      <c r="J27" s="53"/>
      <c r="K27" s="88"/>
      <c r="L27" s="88"/>
      <c r="M27" s="89"/>
      <c r="N27" s="90"/>
      <c r="O27" s="91"/>
      <c r="P27" s="52"/>
      <c r="Q27" s="89"/>
      <c r="R27" s="92"/>
      <c r="S27" s="50"/>
      <c r="T27" s="93"/>
      <c r="U27" s="93"/>
      <c r="V27" s="94"/>
      <c r="Z27" s="45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7"/>
      <c r="AS27" s="47"/>
      <c r="AT27" s="95"/>
    </row>
    <row r="28" spans="1:49" s="110" customFormat="1" ht="24.95" customHeight="1" x14ac:dyDescent="0.25">
      <c r="A28" s="96" t="s">
        <v>65</v>
      </c>
      <c r="B28" s="97">
        <f t="shared" ref="B28:L28" si="12">SUM(B10:B26)</f>
        <v>1630</v>
      </c>
      <c r="C28" s="97">
        <f t="shared" si="12"/>
        <v>52314</v>
      </c>
      <c r="D28" s="97">
        <f t="shared" si="12"/>
        <v>2006549</v>
      </c>
      <c r="E28" s="97">
        <f t="shared" si="12"/>
        <v>0</v>
      </c>
      <c r="F28" s="97">
        <f t="shared" si="12"/>
        <v>32955</v>
      </c>
      <c r="G28" s="97">
        <f t="shared" si="12"/>
        <v>1382585</v>
      </c>
      <c r="H28" s="97">
        <f t="shared" si="12"/>
        <v>133</v>
      </c>
      <c r="I28" s="97">
        <f t="shared" si="12"/>
        <v>35212</v>
      </c>
      <c r="J28" s="97">
        <f t="shared" si="12"/>
        <v>1312725</v>
      </c>
      <c r="K28" s="97">
        <f t="shared" si="12"/>
        <v>58118112.5</v>
      </c>
      <c r="L28" s="97">
        <f t="shared" si="12"/>
        <v>0</v>
      </c>
      <c r="M28" s="98">
        <f t="shared" ref="M28" si="13">(J28/D28)*100</f>
        <v>65.422025577247297</v>
      </c>
      <c r="N28" s="99">
        <f>SUM(N10:N27)</f>
        <v>3121416510</v>
      </c>
      <c r="O28" s="99">
        <f>SUM(O10:O26)</f>
        <v>2456104272</v>
      </c>
      <c r="P28" s="97" t="e">
        <f>SUM(P10:P26)</f>
        <v>#REF!</v>
      </c>
      <c r="Q28" s="98">
        <f>(O28/N28)*100</f>
        <v>78.685566765327323</v>
      </c>
      <c r="R28" s="100" t="e">
        <f>SUM(O28+P28)/N28*100</f>
        <v>#REF!</v>
      </c>
      <c r="S28" s="101"/>
      <c r="T28" s="102" t="e">
        <f>SUM(#REF!+T26+T25+T24+T23+T22+T21+T20+T19+T18+T17+T16+T15+T14+T13+T12+T11+T10)</f>
        <v>#REF!</v>
      </c>
      <c r="U28" s="101" t="e">
        <f>SUM(#REF!+U26+U25+U24+U23+U22+U21+U20+U19+U18+U17+U16+U15+U14+U13+U12+U11+U10)</f>
        <v>#REF!</v>
      </c>
      <c r="V28" s="101" t="e">
        <f>SUM(#REF!+V26+V25+V24+V23+V22+V21+V20+V19+V18+V17+V16+V15+V14+V13+V12+V11+V10)</f>
        <v>#REF!</v>
      </c>
      <c r="W28" s="103"/>
      <c r="X28" s="103"/>
      <c r="Y28" s="103"/>
      <c r="Z28" s="104"/>
      <c r="AA28" s="103"/>
      <c r="AB28" s="105"/>
      <c r="AC28" s="105"/>
      <c r="AD28" s="106" t="e">
        <f t="shared" ref="AD28" si="14">AC28/AB28*100</f>
        <v>#DIV/0!</v>
      </c>
      <c r="AE28" s="105"/>
      <c r="AF28" s="106" t="e">
        <f t="shared" ref="AF28" si="15">AE28/AB28*100</f>
        <v>#DIV/0!</v>
      </c>
      <c r="AG28" s="106"/>
      <c r="AH28" s="106" t="e">
        <f t="shared" ref="AH28" si="16">AG28/AB28*100</f>
        <v>#DIV/0!</v>
      </c>
      <c r="AI28" s="105"/>
      <c r="AJ28" s="106" t="e">
        <f t="shared" ref="AJ28" si="17">AI28/AB28*100</f>
        <v>#DIV/0!</v>
      </c>
      <c r="AK28" s="105"/>
      <c r="AL28" s="106" t="e">
        <f t="shared" ref="AL28" si="18">AK28/AB28*100</f>
        <v>#DIV/0!</v>
      </c>
      <c r="AM28" s="106"/>
      <c r="AN28" s="106" t="e">
        <f t="shared" ref="AN28" si="19">AM28/AB28*100</f>
        <v>#DIV/0!</v>
      </c>
      <c r="AO28" s="106" t="e">
        <f t="shared" ref="AO28" si="20">SUM(AI28-AC28)/AC28*100</f>
        <v>#DIV/0!</v>
      </c>
      <c r="AP28" s="106" t="e">
        <f t="shared" ref="AP28" si="21">SUM(AK28-AE28)/AE28*100</f>
        <v>#DIV/0!</v>
      </c>
      <c r="AQ28" s="106" t="e">
        <f t="shared" ref="AQ28" si="22">SUM(AM28-AG28)/AG28*100</f>
        <v>#DIV/0!</v>
      </c>
      <c r="AR28" s="107"/>
      <c r="AS28" s="107"/>
      <c r="AT28" s="108"/>
      <c r="AU28" s="109">
        <f>N28+'[4]province-10-28-2014'!$H$9</f>
        <v>3121416510</v>
      </c>
    </row>
    <row r="29" spans="1:49" ht="8.25" customHeight="1" x14ac:dyDescent="0.3"/>
    <row r="30" spans="1:49" ht="33" customHeight="1" x14ac:dyDescent="0.3">
      <c r="A30" s="115" t="s">
        <v>66</v>
      </c>
      <c r="B30" s="116"/>
      <c r="C30" s="116"/>
      <c r="D30" s="117" t="s">
        <v>67</v>
      </c>
      <c r="E30" s="117"/>
      <c r="F30" s="117"/>
      <c r="G30" s="117"/>
      <c r="H30" s="117"/>
      <c r="I30" s="117"/>
      <c r="J30" s="118"/>
      <c r="K30" s="119"/>
      <c r="L30" s="119"/>
      <c r="M30" s="144" t="s">
        <v>68</v>
      </c>
      <c r="N30" s="144"/>
      <c r="O30" s="113" t="s">
        <v>68</v>
      </c>
      <c r="AU30" s="120">
        <v>188083890</v>
      </c>
      <c r="AV30" s="2" t="s">
        <v>64</v>
      </c>
    </row>
    <row r="31" spans="1:49" ht="25.5" customHeight="1" x14ac:dyDescent="0.3">
      <c r="A31" s="121" t="s">
        <v>69</v>
      </c>
      <c r="B31" s="122"/>
      <c r="C31" s="122"/>
      <c r="D31" s="123" t="s">
        <v>70</v>
      </c>
      <c r="E31" s="123"/>
      <c r="F31" s="124"/>
      <c r="G31" s="124"/>
      <c r="H31" s="124"/>
      <c r="I31" s="125"/>
      <c r="J31" s="126"/>
      <c r="K31" s="127"/>
      <c r="L31" s="127"/>
      <c r="M31" s="145" t="s">
        <v>71</v>
      </c>
      <c r="N31" s="145"/>
      <c r="O31" s="146" t="s">
        <v>72</v>
      </c>
      <c r="P31" s="146"/>
      <c r="Q31" s="146"/>
      <c r="AU31" s="2">
        <f>AU28+AU30</f>
        <v>3309500400</v>
      </c>
    </row>
    <row r="32" spans="1:49" x14ac:dyDescent="0.3">
      <c r="A32" s="128" t="s">
        <v>73</v>
      </c>
      <c r="B32" s="129"/>
      <c r="C32" s="129"/>
      <c r="D32" s="130" t="s">
        <v>74</v>
      </c>
      <c r="E32" s="130"/>
      <c r="F32" s="131"/>
      <c r="G32" s="132"/>
      <c r="H32" s="132"/>
      <c r="I32" s="125"/>
      <c r="J32" s="126"/>
      <c r="K32" s="133"/>
      <c r="L32" s="133"/>
      <c r="M32" s="147" t="s">
        <v>75</v>
      </c>
      <c r="N32" s="147"/>
      <c r="O32" s="148" t="s">
        <v>76</v>
      </c>
      <c r="P32" s="148"/>
      <c r="Q32" s="148"/>
    </row>
    <row r="33" spans="1:17" ht="51.75" customHeight="1" x14ac:dyDescent="0.3">
      <c r="A33" s="134" t="s">
        <v>77</v>
      </c>
      <c r="B33" s="135"/>
      <c r="C33" s="135"/>
      <c r="D33" s="149" t="s">
        <v>78</v>
      </c>
      <c r="E33" s="149"/>
      <c r="F33" s="136"/>
      <c r="G33" s="136"/>
      <c r="H33" s="136"/>
      <c r="I33" s="137"/>
      <c r="J33" s="138"/>
      <c r="K33" s="139"/>
      <c r="L33" s="139"/>
      <c r="M33" s="150" t="s">
        <v>79</v>
      </c>
      <c r="N33" s="150"/>
      <c r="O33" s="140" t="s">
        <v>80</v>
      </c>
      <c r="P33" s="3"/>
      <c r="Q33" s="3"/>
    </row>
    <row r="34" spans="1:17" ht="17.25" x14ac:dyDescent="0.3">
      <c r="A34" s="135"/>
      <c r="B34" s="135"/>
      <c r="C34" s="135"/>
      <c r="D34" s="149"/>
      <c r="E34" s="149"/>
      <c r="F34" s="136"/>
      <c r="G34" s="136"/>
      <c r="H34" s="136"/>
      <c r="I34" s="137"/>
      <c r="J34" s="138"/>
      <c r="K34" s="139"/>
      <c r="L34" s="139"/>
      <c r="M34" s="141"/>
      <c r="N34" s="142"/>
      <c r="O34" s="143"/>
      <c r="P34" s="3"/>
      <c r="Q34" s="3"/>
    </row>
  </sheetData>
  <mergeCells count="45">
    <mergeCell ref="A1:Q1"/>
    <mergeCell ref="A2:Q2"/>
    <mergeCell ref="A3:Q3"/>
    <mergeCell ref="A4:Q4"/>
    <mergeCell ref="A6:A9"/>
    <mergeCell ref="B6:M6"/>
    <mergeCell ref="N6:Q6"/>
    <mergeCell ref="J8:J9"/>
    <mergeCell ref="M8:M9"/>
    <mergeCell ref="AT6:AT9"/>
    <mergeCell ref="B7:D7"/>
    <mergeCell ref="E7:G7"/>
    <mergeCell ref="H7:M7"/>
    <mergeCell ref="N7:N9"/>
    <mergeCell ref="O7:O9"/>
    <mergeCell ref="P7:P9"/>
    <mergeCell ref="Q7:Q9"/>
    <mergeCell ref="R7:R9"/>
    <mergeCell ref="S7:S9"/>
    <mergeCell ref="AB7:AN7"/>
    <mergeCell ref="AO7:AO9"/>
    <mergeCell ref="AB8:AB9"/>
    <mergeCell ref="AC8:AH8"/>
    <mergeCell ref="AI8:AN8"/>
    <mergeCell ref="D33:E34"/>
    <mergeCell ref="M33:N33"/>
    <mergeCell ref="AP7:AP9"/>
    <mergeCell ref="AQ7:AQ9"/>
    <mergeCell ref="B8:B9"/>
    <mergeCell ref="C8:C9"/>
    <mergeCell ref="D8:D9"/>
    <mergeCell ref="E8:E9"/>
    <mergeCell ref="F8:F9"/>
    <mergeCell ref="G8:G9"/>
    <mergeCell ref="H8:H9"/>
    <mergeCell ref="I8:I9"/>
    <mergeCell ref="T7:T9"/>
    <mergeCell ref="U7:U9"/>
    <mergeCell ref="V7:V9"/>
    <mergeCell ref="Z7:Z9"/>
    <mergeCell ref="M30:N30"/>
    <mergeCell ref="M31:N31"/>
    <mergeCell ref="O31:Q31"/>
    <mergeCell ref="M32:N32"/>
    <mergeCell ref="O32:Q32"/>
  </mergeCells>
  <printOptions horizontalCentered="1"/>
  <pageMargins left="0" right="0" top="0" bottom="0" header="0.01" footer="0"/>
  <pageSetup paperSize="9" scale="75" firstPageNumber="0" orientation="landscape" horizontalDpi="300" verticalDpi="300" r:id="rId1"/>
  <headerFooter>
    <oddFooter>&amp;CPage &amp;P of &amp;N</oddFooter>
  </headerFooter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Physical final 4th cycle</vt:lpstr>
      <vt:lpstr>'Physical final 4th cycle'!Print_Area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manuelito bongabong</cp:lastModifiedBy>
  <dcterms:created xsi:type="dcterms:W3CDTF">2014-11-04T08:50:38Z</dcterms:created>
  <dcterms:modified xsi:type="dcterms:W3CDTF">2014-11-21T06:33:49Z</dcterms:modified>
</cp:coreProperties>
</file>