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P-JOEL\Desktop\SLP Data Archive\SLP Accomplishment report\2015\2015-05 May\"/>
    </mc:Choice>
  </mc:AlternateContent>
  <bookViews>
    <workbookView xWindow="0" yWindow="0" windowWidth="20490" windowHeight="7365" activeTab="3"/>
  </bookViews>
  <sheets>
    <sheet name="Monthly Report" sheetId="1" r:id="rId1"/>
    <sheet name="Quarterly Report" sheetId="2" r:id="rId2"/>
    <sheet name="Annual Report" sheetId="3" r:id="rId3"/>
    <sheet name="2011-2015" sheetId="4" r:id="rId4"/>
  </sheets>
  <definedNames>
    <definedName name="_xlnm.Print_Area" localSheetId="3">'2011-2015'!$G$1:$L$42</definedName>
    <definedName name="_xlnm.Print_Area" localSheetId="2">'Annual Report'!$A$1:$Y$34</definedName>
    <definedName name="_xlnm.Print_Area" localSheetId="0">'Monthly Report'!$A$115:$Y$148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4" l="1"/>
  <c r="W124" i="1" l="1"/>
  <c r="W125" i="1"/>
  <c r="W126" i="1"/>
  <c r="W127" i="1"/>
  <c r="Y127" i="1" s="1"/>
  <c r="W128" i="1"/>
  <c r="W129" i="1"/>
  <c r="W130" i="1"/>
  <c r="W131" i="1"/>
  <c r="Y131" i="1" s="1"/>
  <c r="W132" i="1"/>
  <c r="W133" i="1"/>
  <c r="W134" i="1"/>
  <c r="W135" i="1"/>
  <c r="Y135" i="1" s="1"/>
  <c r="W136" i="1"/>
  <c r="W137" i="1"/>
  <c r="W138" i="1"/>
  <c r="W139" i="1"/>
  <c r="Y139" i="1" s="1"/>
  <c r="Y138" i="1"/>
  <c r="Y137" i="1"/>
  <c r="Y124" i="1"/>
  <c r="Y125" i="1"/>
  <c r="Y126" i="1"/>
  <c r="Y128" i="1"/>
  <c r="Y129" i="1"/>
  <c r="Y130" i="1"/>
  <c r="Y132" i="1"/>
  <c r="Y133" i="1"/>
  <c r="Y134" i="1"/>
  <c r="Y136" i="1"/>
  <c r="AA124" i="1"/>
  <c r="AA123" i="1"/>
  <c r="Y123" i="1"/>
  <c r="Y99" i="1"/>
  <c r="Y97" i="1"/>
  <c r="Y96" i="1"/>
  <c r="Y95" i="1"/>
  <c r="Y26" i="1"/>
  <c r="Y11" i="1"/>
  <c r="Y9" i="2"/>
  <c r="Y140" i="1" l="1"/>
  <c r="Y28" i="1"/>
  <c r="O109" i="1"/>
  <c r="O110" i="1"/>
  <c r="O111" i="1"/>
  <c r="N109" i="1"/>
  <c r="N110" i="1"/>
  <c r="N111" i="1"/>
  <c r="O80" i="1"/>
  <c r="O81" i="1"/>
  <c r="O82" i="1"/>
  <c r="O83" i="1"/>
  <c r="N80" i="1"/>
  <c r="N81" i="1"/>
  <c r="N82" i="1"/>
  <c r="N83" i="1"/>
  <c r="O47" i="1"/>
  <c r="O48" i="1"/>
  <c r="O49" i="1"/>
  <c r="O50" i="1"/>
  <c r="O51" i="1"/>
  <c r="O52" i="1"/>
  <c r="O53" i="1"/>
  <c r="O54" i="1"/>
  <c r="O55" i="1"/>
  <c r="N47" i="1"/>
  <c r="N48" i="1"/>
  <c r="N49" i="1"/>
  <c r="N50" i="1"/>
  <c r="N51" i="1"/>
  <c r="N52" i="1"/>
  <c r="N53" i="1"/>
  <c r="N54" i="1"/>
  <c r="N55" i="1"/>
  <c r="O20" i="1"/>
  <c r="O21" i="1"/>
  <c r="O22" i="1"/>
  <c r="O23" i="1"/>
  <c r="O24" i="1"/>
  <c r="O25" i="1"/>
  <c r="O26" i="1"/>
  <c r="O27" i="1"/>
  <c r="N20" i="1"/>
  <c r="N21" i="1"/>
  <c r="N22" i="1"/>
  <c r="N23" i="1"/>
  <c r="N24" i="1"/>
  <c r="N25" i="1"/>
  <c r="N26" i="1"/>
  <c r="N27" i="1"/>
  <c r="AF140" i="1" l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F112" i="1"/>
  <c r="AF84" i="1"/>
  <c r="AF56" i="1"/>
  <c r="AF28" i="1"/>
  <c r="AF26" i="3"/>
  <c r="C9" i="3" l="1"/>
  <c r="D9" i="3"/>
  <c r="E9" i="3"/>
  <c r="F9" i="3"/>
  <c r="G9" i="3"/>
  <c r="H9" i="3"/>
  <c r="I9" i="3"/>
  <c r="J9" i="3"/>
  <c r="K9" i="3"/>
  <c r="L9" i="3"/>
  <c r="M9" i="3"/>
  <c r="P9" i="3"/>
  <c r="W9" i="3" s="1"/>
  <c r="Q9" i="3"/>
  <c r="R9" i="3"/>
  <c r="S9" i="3"/>
  <c r="T9" i="3"/>
  <c r="U9" i="3"/>
  <c r="V9" i="3"/>
  <c r="C10" i="3"/>
  <c r="D10" i="3"/>
  <c r="E10" i="3"/>
  <c r="F10" i="3"/>
  <c r="G10" i="3"/>
  <c r="H10" i="3"/>
  <c r="I10" i="3"/>
  <c r="J10" i="3"/>
  <c r="K10" i="3"/>
  <c r="L10" i="3"/>
  <c r="M10" i="3"/>
  <c r="P10" i="3"/>
  <c r="Q10" i="3"/>
  <c r="R10" i="3"/>
  <c r="S10" i="3"/>
  <c r="T10" i="3"/>
  <c r="U10" i="3"/>
  <c r="V10" i="3"/>
  <c r="C11" i="3"/>
  <c r="D11" i="3"/>
  <c r="E11" i="3"/>
  <c r="F11" i="3"/>
  <c r="G11" i="3"/>
  <c r="H11" i="3"/>
  <c r="I11" i="3"/>
  <c r="J11" i="3"/>
  <c r="K11" i="3"/>
  <c r="L11" i="3"/>
  <c r="M11" i="3"/>
  <c r="P11" i="3"/>
  <c r="Q11" i="3"/>
  <c r="R11" i="3"/>
  <c r="S11" i="3"/>
  <c r="T11" i="3"/>
  <c r="U11" i="3"/>
  <c r="V11" i="3"/>
  <c r="C12" i="3"/>
  <c r="D12" i="3"/>
  <c r="E12" i="3"/>
  <c r="F12" i="3"/>
  <c r="G12" i="3"/>
  <c r="H12" i="3"/>
  <c r="I12" i="3"/>
  <c r="J12" i="3"/>
  <c r="K12" i="3"/>
  <c r="L12" i="3"/>
  <c r="M12" i="3"/>
  <c r="P12" i="3"/>
  <c r="Q12" i="3"/>
  <c r="R12" i="3"/>
  <c r="S12" i="3"/>
  <c r="T12" i="3"/>
  <c r="U12" i="3"/>
  <c r="V12" i="3"/>
  <c r="C13" i="3"/>
  <c r="D13" i="3"/>
  <c r="E13" i="3"/>
  <c r="F13" i="3"/>
  <c r="G13" i="3"/>
  <c r="H13" i="3"/>
  <c r="I13" i="3"/>
  <c r="J13" i="3"/>
  <c r="K13" i="3"/>
  <c r="L13" i="3"/>
  <c r="M13" i="3"/>
  <c r="P13" i="3"/>
  <c r="Q13" i="3"/>
  <c r="R13" i="3"/>
  <c r="S13" i="3"/>
  <c r="T13" i="3"/>
  <c r="U13" i="3"/>
  <c r="V13" i="3"/>
  <c r="C14" i="3"/>
  <c r="D14" i="3"/>
  <c r="E14" i="3"/>
  <c r="F14" i="3"/>
  <c r="G14" i="3"/>
  <c r="H14" i="3"/>
  <c r="I14" i="3"/>
  <c r="J14" i="3"/>
  <c r="K14" i="3"/>
  <c r="L14" i="3"/>
  <c r="M14" i="3"/>
  <c r="P14" i="3"/>
  <c r="Q14" i="3"/>
  <c r="R14" i="3"/>
  <c r="S14" i="3"/>
  <c r="T14" i="3"/>
  <c r="U14" i="3"/>
  <c r="V14" i="3"/>
  <c r="C15" i="3"/>
  <c r="D15" i="3"/>
  <c r="E15" i="3"/>
  <c r="F15" i="3"/>
  <c r="G15" i="3"/>
  <c r="H15" i="3"/>
  <c r="I15" i="3"/>
  <c r="J15" i="3"/>
  <c r="K15" i="3"/>
  <c r="L15" i="3"/>
  <c r="M15" i="3"/>
  <c r="P15" i="3"/>
  <c r="Q15" i="3"/>
  <c r="R15" i="3"/>
  <c r="S15" i="3"/>
  <c r="T15" i="3"/>
  <c r="U15" i="3"/>
  <c r="V15" i="3"/>
  <c r="C16" i="3"/>
  <c r="D16" i="3"/>
  <c r="E16" i="3"/>
  <c r="F16" i="3"/>
  <c r="G16" i="3"/>
  <c r="H16" i="3"/>
  <c r="I16" i="3"/>
  <c r="J16" i="3"/>
  <c r="K16" i="3"/>
  <c r="L16" i="3"/>
  <c r="M16" i="3"/>
  <c r="P16" i="3"/>
  <c r="Q16" i="3"/>
  <c r="R16" i="3"/>
  <c r="S16" i="3"/>
  <c r="T16" i="3"/>
  <c r="U16" i="3"/>
  <c r="V16" i="3"/>
  <c r="C17" i="3"/>
  <c r="D17" i="3"/>
  <c r="E17" i="3"/>
  <c r="F17" i="3"/>
  <c r="G17" i="3"/>
  <c r="H17" i="3"/>
  <c r="I17" i="3"/>
  <c r="J17" i="3"/>
  <c r="K17" i="3"/>
  <c r="L17" i="3"/>
  <c r="M17" i="3"/>
  <c r="P17" i="3"/>
  <c r="Q17" i="3"/>
  <c r="R17" i="3"/>
  <c r="S17" i="3"/>
  <c r="T17" i="3"/>
  <c r="U17" i="3"/>
  <c r="V17" i="3"/>
  <c r="C18" i="3"/>
  <c r="D18" i="3"/>
  <c r="E18" i="3"/>
  <c r="F18" i="3"/>
  <c r="G18" i="3"/>
  <c r="H18" i="3"/>
  <c r="I18" i="3"/>
  <c r="J18" i="3"/>
  <c r="K18" i="3"/>
  <c r="L18" i="3"/>
  <c r="M18" i="3"/>
  <c r="P18" i="3"/>
  <c r="Q18" i="3"/>
  <c r="R18" i="3"/>
  <c r="S18" i="3"/>
  <c r="T18" i="3"/>
  <c r="U18" i="3"/>
  <c r="V18" i="3"/>
  <c r="C19" i="3"/>
  <c r="D19" i="3"/>
  <c r="E19" i="3"/>
  <c r="F19" i="3"/>
  <c r="G19" i="3"/>
  <c r="H19" i="3"/>
  <c r="I19" i="3"/>
  <c r="J19" i="3"/>
  <c r="K19" i="3"/>
  <c r="L19" i="3"/>
  <c r="M19" i="3"/>
  <c r="P19" i="3"/>
  <c r="Q19" i="3"/>
  <c r="R19" i="3"/>
  <c r="S19" i="3"/>
  <c r="T19" i="3"/>
  <c r="U19" i="3"/>
  <c r="V19" i="3"/>
  <c r="C20" i="3"/>
  <c r="D20" i="3"/>
  <c r="E20" i="3"/>
  <c r="F20" i="3"/>
  <c r="G20" i="3"/>
  <c r="H20" i="3"/>
  <c r="I20" i="3"/>
  <c r="J20" i="3"/>
  <c r="K20" i="3"/>
  <c r="L20" i="3"/>
  <c r="M20" i="3"/>
  <c r="P20" i="3"/>
  <c r="Q20" i="3"/>
  <c r="R20" i="3"/>
  <c r="S20" i="3"/>
  <c r="T20" i="3"/>
  <c r="U20" i="3"/>
  <c r="V20" i="3"/>
  <c r="C21" i="3"/>
  <c r="D21" i="3"/>
  <c r="E21" i="3"/>
  <c r="F21" i="3"/>
  <c r="G21" i="3"/>
  <c r="H21" i="3"/>
  <c r="I21" i="3"/>
  <c r="J21" i="3"/>
  <c r="K21" i="3"/>
  <c r="L21" i="3"/>
  <c r="M21" i="3"/>
  <c r="P21" i="3"/>
  <c r="Q21" i="3"/>
  <c r="R21" i="3"/>
  <c r="S21" i="3"/>
  <c r="T21" i="3"/>
  <c r="U21" i="3"/>
  <c r="V21" i="3"/>
  <c r="C22" i="3"/>
  <c r="D22" i="3"/>
  <c r="E22" i="3"/>
  <c r="F22" i="3"/>
  <c r="G22" i="3"/>
  <c r="H22" i="3"/>
  <c r="I22" i="3"/>
  <c r="J22" i="3"/>
  <c r="K22" i="3"/>
  <c r="L22" i="3"/>
  <c r="M22" i="3"/>
  <c r="P22" i="3"/>
  <c r="Q22" i="3"/>
  <c r="R22" i="3"/>
  <c r="S22" i="3"/>
  <c r="T22" i="3"/>
  <c r="U22" i="3"/>
  <c r="V22" i="3"/>
  <c r="C23" i="3"/>
  <c r="D23" i="3"/>
  <c r="E23" i="3"/>
  <c r="F23" i="3"/>
  <c r="G23" i="3"/>
  <c r="H23" i="3"/>
  <c r="I23" i="3"/>
  <c r="J23" i="3"/>
  <c r="K23" i="3"/>
  <c r="L23" i="3"/>
  <c r="M23" i="3"/>
  <c r="P23" i="3"/>
  <c r="Q23" i="3"/>
  <c r="R23" i="3"/>
  <c r="S23" i="3"/>
  <c r="T23" i="3"/>
  <c r="U23" i="3"/>
  <c r="V23" i="3"/>
  <c r="C24" i="3"/>
  <c r="D24" i="3"/>
  <c r="E24" i="3"/>
  <c r="F24" i="3"/>
  <c r="G24" i="3"/>
  <c r="H24" i="3"/>
  <c r="I24" i="3"/>
  <c r="J24" i="3"/>
  <c r="K24" i="3"/>
  <c r="L24" i="3"/>
  <c r="M24" i="3"/>
  <c r="P24" i="3"/>
  <c r="Q24" i="3"/>
  <c r="R24" i="3"/>
  <c r="S24" i="3"/>
  <c r="T24" i="3"/>
  <c r="U24" i="3"/>
  <c r="V24" i="3"/>
  <c r="C25" i="3"/>
  <c r="D25" i="3"/>
  <c r="E25" i="3"/>
  <c r="F25" i="3"/>
  <c r="G25" i="3"/>
  <c r="H25" i="3"/>
  <c r="I25" i="3"/>
  <c r="J25" i="3"/>
  <c r="K25" i="3"/>
  <c r="L25" i="3"/>
  <c r="M25" i="3"/>
  <c r="P25" i="3"/>
  <c r="Q25" i="3"/>
  <c r="R25" i="3"/>
  <c r="S25" i="3"/>
  <c r="T25" i="3"/>
  <c r="U25" i="3"/>
  <c r="V2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9" i="3"/>
  <c r="C37" i="2"/>
  <c r="D37" i="2"/>
  <c r="E37" i="2"/>
  <c r="F37" i="2"/>
  <c r="G37" i="2"/>
  <c r="H37" i="2"/>
  <c r="I37" i="2"/>
  <c r="J37" i="2"/>
  <c r="K37" i="2"/>
  <c r="L37" i="2"/>
  <c r="M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K50" i="2"/>
  <c r="L50" i="2"/>
  <c r="M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K51" i="2"/>
  <c r="L51" i="2"/>
  <c r="M51" i="2"/>
  <c r="P51" i="2"/>
  <c r="Q51" i="2"/>
  <c r="R51" i="2"/>
  <c r="S51" i="2"/>
  <c r="T51" i="2"/>
  <c r="U51" i="2"/>
  <c r="V51" i="2"/>
  <c r="C52" i="2"/>
  <c r="D52" i="2"/>
  <c r="E52" i="2"/>
  <c r="F52" i="2"/>
  <c r="G52" i="2"/>
  <c r="H52" i="2"/>
  <c r="I52" i="2"/>
  <c r="J52" i="2"/>
  <c r="K52" i="2"/>
  <c r="L52" i="2"/>
  <c r="M52" i="2"/>
  <c r="P52" i="2"/>
  <c r="Q52" i="2"/>
  <c r="R52" i="2"/>
  <c r="S52" i="2"/>
  <c r="T52" i="2"/>
  <c r="U52" i="2"/>
  <c r="V52" i="2"/>
  <c r="C53" i="2"/>
  <c r="D53" i="2"/>
  <c r="E53" i="2"/>
  <c r="F53" i="2"/>
  <c r="G53" i="2"/>
  <c r="H53" i="2"/>
  <c r="I53" i="2"/>
  <c r="J53" i="2"/>
  <c r="K53" i="2"/>
  <c r="L53" i="2"/>
  <c r="M53" i="2"/>
  <c r="P53" i="2"/>
  <c r="Q53" i="2"/>
  <c r="R53" i="2"/>
  <c r="S53" i="2"/>
  <c r="T53" i="2"/>
  <c r="U53" i="2"/>
  <c r="V53" i="2"/>
  <c r="B38" i="2"/>
  <c r="B39" i="2"/>
  <c r="B40" i="2"/>
  <c r="AA40" i="2" s="1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37" i="2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23" i="1"/>
  <c r="W123" i="1"/>
  <c r="C140" i="1"/>
  <c r="D140" i="1"/>
  <c r="E140" i="1"/>
  <c r="F140" i="1"/>
  <c r="G140" i="1"/>
  <c r="H140" i="1"/>
  <c r="I140" i="1"/>
  <c r="J140" i="1"/>
  <c r="K140" i="1"/>
  <c r="L140" i="1"/>
  <c r="M140" i="1"/>
  <c r="P140" i="1"/>
  <c r="Q140" i="1"/>
  <c r="R140" i="1"/>
  <c r="S140" i="1"/>
  <c r="T140" i="1"/>
  <c r="U140" i="1"/>
  <c r="V140" i="1"/>
  <c r="AG140" i="1"/>
  <c r="B140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9" i="1"/>
  <c r="O139" i="1"/>
  <c r="O123" i="1"/>
  <c r="N123" i="1"/>
  <c r="X9" i="3" l="1"/>
  <c r="Y9" i="3" s="1"/>
  <c r="AB50" i="2"/>
  <c r="AB46" i="2"/>
  <c r="AA46" i="2"/>
  <c r="W45" i="2"/>
  <c r="AB44" i="2"/>
  <c r="W43" i="2"/>
  <c r="AB42" i="2"/>
  <c r="W41" i="2"/>
  <c r="AB40" i="2"/>
  <c r="W39" i="2"/>
  <c r="AB38" i="2"/>
  <c r="W37" i="2"/>
  <c r="AA42" i="2"/>
  <c r="AA38" i="2"/>
  <c r="AB45" i="2"/>
  <c r="AB43" i="2"/>
  <c r="W42" i="2"/>
  <c r="AB41" i="2"/>
  <c r="W40" i="2"/>
  <c r="AB39" i="2"/>
  <c r="W38" i="2"/>
  <c r="AB37" i="2"/>
  <c r="AA37" i="2"/>
  <c r="AA49" i="2"/>
  <c r="X49" i="2"/>
  <c r="AA41" i="2"/>
  <c r="X41" i="2"/>
  <c r="Y41" i="2" s="1"/>
  <c r="AA52" i="2"/>
  <c r="X52" i="2"/>
  <c r="W51" i="2"/>
  <c r="AA50" i="2"/>
  <c r="X50" i="2"/>
  <c r="W49" i="2"/>
  <c r="Y49" i="2" s="1"/>
  <c r="AB48" i="2"/>
  <c r="AA48" i="2"/>
  <c r="X48" i="2"/>
  <c r="W47" i="2"/>
  <c r="Y43" i="2"/>
  <c r="AB53" i="2"/>
  <c r="W52" i="2"/>
  <c r="Y52" i="2" s="1"/>
  <c r="X140" i="1"/>
  <c r="AA53" i="2"/>
  <c r="X53" i="2"/>
  <c r="AA45" i="2"/>
  <c r="X45" i="2"/>
  <c r="Y45" i="2" s="1"/>
  <c r="AB52" i="2"/>
  <c r="N140" i="1"/>
  <c r="AA51" i="2"/>
  <c r="X51" i="2"/>
  <c r="AA47" i="2"/>
  <c r="X47" i="2"/>
  <c r="AA43" i="2"/>
  <c r="X43" i="2"/>
  <c r="AA39" i="2"/>
  <c r="X39" i="2"/>
  <c r="W53" i="2"/>
  <c r="AB51" i="2"/>
  <c r="W50" i="2"/>
  <c r="Y50" i="2" s="1"/>
  <c r="AB49" i="2"/>
  <c r="W48" i="2"/>
  <c r="Y48" i="2" s="1"/>
  <c r="AB47" i="2"/>
  <c r="W46" i="2"/>
  <c r="W44" i="2"/>
  <c r="X42" i="2"/>
  <c r="Y42" i="2" s="1"/>
  <c r="X38" i="2"/>
  <c r="Y38" i="2" s="1"/>
  <c r="W24" i="3"/>
  <c r="AA24" i="3" s="1"/>
  <c r="W20" i="3"/>
  <c r="AA20" i="3" s="1"/>
  <c r="W12" i="3"/>
  <c r="W11" i="3"/>
  <c r="W10" i="3"/>
  <c r="X37" i="2"/>
  <c r="Y37" i="2" s="1"/>
  <c r="X46" i="2"/>
  <c r="W25" i="3"/>
  <c r="W23" i="3"/>
  <c r="AA23" i="3" s="1"/>
  <c r="W22" i="3"/>
  <c r="AA22" i="3" s="1"/>
  <c r="W21" i="3"/>
  <c r="AA21" i="3" s="1"/>
  <c r="W19" i="3"/>
  <c r="W18" i="3"/>
  <c r="AA18" i="3" s="1"/>
  <c r="W17" i="3"/>
  <c r="AA17" i="3" s="1"/>
  <c r="W15" i="3"/>
  <c r="AA15" i="3" s="1"/>
  <c r="W14" i="3"/>
  <c r="W13" i="3"/>
  <c r="AA13" i="3" s="1"/>
  <c r="O140" i="1"/>
  <c r="X40" i="2"/>
  <c r="Y40" i="2" s="1"/>
  <c r="W16" i="3"/>
  <c r="AA16" i="3" s="1"/>
  <c r="AA44" i="2"/>
  <c r="X44" i="2"/>
  <c r="Y44" i="2" s="1"/>
  <c r="X20" i="3"/>
  <c r="X23" i="3"/>
  <c r="X19" i="3"/>
  <c r="Y19" i="3" s="1"/>
  <c r="AG19" i="3" s="1"/>
  <c r="AA19" i="3"/>
  <c r="X15" i="3"/>
  <c r="X11" i="3"/>
  <c r="AA11" i="3"/>
  <c r="AB9" i="3"/>
  <c r="X16" i="3"/>
  <c r="AD9" i="3"/>
  <c r="H7" i="4" s="1"/>
  <c r="AA9" i="3"/>
  <c r="X22" i="3"/>
  <c r="X18" i="3"/>
  <c r="AA14" i="3"/>
  <c r="X14" i="3"/>
  <c r="Y14" i="3" s="1"/>
  <c r="AG14" i="3" s="1"/>
  <c r="X10" i="3"/>
  <c r="X24" i="3"/>
  <c r="X12" i="3"/>
  <c r="AA25" i="3"/>
  <c r="X25" i="3"/>
  <c r="Y25" i="3" s="1"/>
  <c r="X21" i="3"/>
  <c r="X17" i="3"/>
  <c r="X13" i="3"/>
  <c r="W140" i="1"/>
  <c r="Y10" i="3" l="1"/>
  <c r="Y20" i="3"/>
  <c r="AG20" i="3" s="1"/>
  <c r="AA10" i="3"/>
  <c r="AG10" i="3"/>
  <c r="Y24" i="3"/>
  <c r="AG24" i="3" s="1"/>
  <c r="Y39" i="2"/>
  <c r="Y15" i="3"/>
  <c r="AG15" i="3" s="1"/>
  <c r="Y11" i="3"/>
  <c r="AG11" i="3" s="1"/>
  <c r="Y51" i="2"/>
  <c r="Y46" i="2"/>
  <c r="Y21" i="3"/>
  <c r="AG21" i="3" s="1"/>
  <c r="Y12" i="3"/>
  <c r="AG12" i="3" s="1"/>
  <c r="Y13" i="3"/>
  <c r="AG13" i="3" s="1"/>
  <c r="Y17" i="3"/>
  <c r="AG17" i="3" s="1"/>
  <c r="Y22" i="3"/>
  <c r="AG22" i="3" s="1"/>
  <c r="Y47" i="2"/>
  <c r="AA12" i="3"/>
  <c r="Y18" i="3"/>
  <c r="AG18" i="3" s="1"/>
  <c r="Y23" i="3"/>
  <c r="AG23" i="3" s="1"/>
  <c r="Y53" i="2"/>
  <c r="W26" i="3"/>
  <c r="Y16" i="3"/>
  <c r="AG16" i="3" s="1"/>
  <c r="X26" i="3"/>
  <c r="AB123" i="1"/>
  <c r="AD139" i="1"/>
  <c r="AB139" i="1"/>
  <c r="AA139" i="1"/>
  <c r="AD138" i="1"/>
  <c r="AB138" i="1"/>
  <c r="AA138" i="1"/>
  <c r="AD137" i="1"/>
  <c r="AB137" i="1"/>
  <c r="AA137" i="1"/>
  <c r="AD136" i="1"/>
  <c r="AB136" i="1"/>
  <c r="AA136" i="1"/>
  <c r="AD135" i="1"/>
  <c r="AB135" i="1"/>
  <c r="AA135" i="1"/>
  <c r="AD134" i="1"/>
  <c r="AB134" i="1"/>
  <c r="AA134" i="1"/>
  <c r="AD133" i="1"/>
  <c r="AB133" i="1"/>
  <c r="AA133" i="1"/>
  <c r="AD132" i="1"/>
  <c r="AB132" i="1"/>
  <c r="AA132" i="1"/>
  <c r="AD131" i="1"/>
  <c r="AB131" i="1"/>
  <c r="AA131" i="1"/>
  <c r="AD130" i="1"/>
  <c r="AB130" i="1"/>
  <c r="AA130" i="1"/>
  <c r="AD129" i="1"/>
  <c r="AB129" i="1"/>
  <c r="AA129" i="1"/>
  <c r="AD128" i="1"/>
  <c r="AB128" i="1"/>
  <c r="AA128" i="1"/>
  <c r="AD127" i="1"/>
  <c r="AB127" i="1"/>
  <c r="AA127" i="1"/>
  <c r="AD126" i="1"/>
  <c r="AB126" i="1"/>
  <c r="AA126" i="1"/>
  <c r="AD125" i="1"/>
  <c r="AB125" i="1"/>
  <c r="AA125" i="1"/>
  <c r="AD124" i="1"/>
  <c r="AB124" i="1"/>
  <c r="AD123" i="1"/>
  <c r="Y26" i="3" l="1"/>
  <c r="AA140" i="1"/>
  <c r="AB140" i="1"/>
  <c r="AD140" i="1"/>
  <c r="AD111" i="1" l="1"/>
  <c r="AB111" i="1"/>
  <c r="AD110" i="1"/>
  <c r="AB110" i="1"/>
  <c r="AD109" i="1"/>
  <c r="AB109" i="1"/>
  <c r="AD108" i="1"/>
  <c r="AB108" i="1"/>
  <c r="AD107" i="1"/>
  <c r="AB107" i="1"/>
  <c r="AD106" i="1"/>
  <c r="AB106" i="1"/>
  <c r="AD105" i="1"/>
  <c r="AB105" i="1"/>
  <c r="AD104" i="1"/>
  <c r="AB104" i="1"/>
  <c r="AD103" i="1"/>
  <c r="AB103" i="1"/>
  <c r="AD102" i="1"/>
  <c r="AB102" i="1"/>
  <c r="AD101" i="1"/>
  <c r="AB101" i="1"/>
  <c r="AD100" i="1"/>
  <c r="AB100" i="1"/>
  <c r="AD99" i="1"/>
  <c r="AB99" i="1"/>
  <c r="AD98" i="1"/>
  <c r="AB98" i="1"/>
  <c r="AD97" i="1"/>
  <c r="AB97" i="1"/>
  <c r="AD96" i="1"/>
  <c r="AB96" i="1"/>
  <c r="AD95" i="1"/>
  <c r="AB95" i="1"/>
  <c r="AD83" i="1"/>
  <c r="AB83" i="1"/>
  <c r="AD82" i="1"/>
  <c r="AB82" i="1"/>
  <c r="AD81" i="1"/>
  <c r="AB81" i="1"/>
  <c r="AD80" i="1"/>
  <c r="AB80" i="1"/>
  <c r="AD79" i="1"/>
  <c r="AB79" i="1"/>
  <c r="AD78" i="1"/>
  <c r="AB78" i="1"/>
  <c r="AD77" i="1"/>
  <c r="AB77" i="1"/>
  <c r="AD76" i="1"/>
  <c r="AB76" i="1"/>
  <c r="AD75" i="1"/>
  <c r="AB75" i="1"/>
  <c r="AD74" i="1"/>
  <c r="AB74" i="1"/>
  <c r="AD73" i="1"/>
  <c r="AB73" i="1"/>
  <c r="AD72" i="1"/>
  <c r="AB72" i="1"/>
  <c r="AD71" i="1"/>
  <c r="AB71" i="1"/>
  <c r="AD70" i="1"/>
  <c r="AB70" i="1"/>
  <c r="AD69" i="1"/>
  <c r="AB69" i="1"/>
  <c r="AD68" i="1"/>
  <c r="AB68" i="1"/>
  <c r="AD67" i="1"/>
  <c r="AB67" i="1"/>
  <c r="AD55" i="1"/>
  <c r="AB55" i="1"/>
  <c r="AD54" i="1"/>
  <c r="AB54" i="1"/>
  <c r="AD53" i="1"/>
  <c r="AB53" i="1"/>
  <c r="AD52" i="1"/>
  <c r="AB52" i="1"/>
  <c r="AD51" i="1"/>
  <c r="AB51" i="1"/>
  <c r="AD50" i="1"/>
  <c r="AB50" i="1"/>
  <c r="AD49" i="1"/>
  <c r="AB49" i="1"/>
  <c r="AD48" i="1"/>
  <c r="AB48" i="1"/>
  <c r="AD47" i="1"/>
  <c r="AB47" i="1"/>
  <c r="AD46" i="1"/>
  <c r="AB46" i="1"/>
  <c r="AD45" i="1"/>
  <c r="AB45" i="1"/>
  <c r="AD44" i="1"/>
  <c r="AB44" i="1"/>
  <c r="AD43" i="1"/>
  <c r="AB43" i="1"/>
  <c r="AD42" i="1"/>
  <c r="AB42" i="1"/>
  <c r="AD41" i="1"/>
  <c r="AB41" i="1"/>
  <c r="AD40" i="1"/>
  <c r="AB40" i="1"/>
  <c r="AD39" i="1"/>
  <c r="AB39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D11" i="1"/>
  <c r="AB11" i="1"/>
  <c r="AD84" i="1" l="1"/>
  <c r="AB56" i="1"/>
  <c r="AD28" i="1"/>
  <c r="AB28" i="1"/>
  <c r="AB112" i="1"/>
  <c r="AD56" i="1"/>
  <c r="AB84" i="1"/>
  <c r="AD112" i="1"/>
  <c r="K7" i="4"/>
  <c r="B24" i="4"/>
  <c r="D24" i="4" l="1"/>
  <c r="C24" i="4"/>
  <c r="E24" i="4"/>
  <c r="E25" i="4" l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 l="1"/>
  <c r="AD10" i="3" l="1"/>
  <c r="H8" i="4" s="1"/>
  <c r="AD11" i="3"/>
  <c r="H9" i="4" s="1"/>
  <c r="AD12" i="3"/>
  <c r="H10" i="4" s="1"/>
  <c r="AD13" i="3"/>
  <c r="H11" i="4" s="1"/>
  <c r="AD14" i="3"/>
  <c r="H12" i="4" s="1"/>
  <c r="AD15" i="3"/>
  <c r="H13" i="4" s="1"/>
  <c r="AD16" i="3"/>
  <c r="H14" i="4" s="1"/>
  <c r="AD17" i="3"/>
  <c r="H15" i="4" s="1"/>
  <c r="AD18" i="3"/>
  <c r="H16" i="4" s="1"/>
  <c r="AD19" i="3"/>
  <c r="H17" i="4" s="1"/>
  <c r="AD20" i="3"/>
  <c r="H18" i="4" s="1"/>
  <c r="AD21" i="3"/>
  <c r="H19" i="4" s="1"/>
  <c r="AD22" i="3"/>
  <c r="H20" i="4" s="1"/>
  <c r="AD23" i="3"/>
  <c r="H21" i="4" s="1"/>
  <c r="AD24" i="3"/>
  <c r="H22" i="4" s="1"/>
  <c r="AD25" i="3"/>
  <c r="H23" i="4" s="1"/>
  <c r="I7" i="4"/>
  <c r="AB10" i="3"/>
  <c r="I8" i="4" s="1"/>
  <c r="AB11" i="3"/>
  <c r="AB12" i="3"/>
  <c r="I10" i="4" s="1"/>
  <c r="AB13" i="3"/>
  <c r="I11" i="4" s="1"/>
  <c r="AB14" i="3"/>
  <c r="I12" i="4" s="1"/>
  <c r="AB15" i="3"/>
  <c r="I13" i="4" s="1"/>
  <c r="AB16" i="3"/>
  <c r="I14" i="4" s="1"/>
  <c r="AB22" i="3"/>
  <c r="I20" i="4" s="1"/>
  <c r="J11" i="4" l="1"/>
  <c r="L11" i="4" s="1"/>
  <c r="I9" i="4"/>
  <c r="J14" i="4"/>
  <c r="L14" i="4" s="1"/>
  <c r="J10" i="4"/>
  <c r="L10" i="4" s="1"/>
  <c r="J13" i="4"/>
  <c r="L13" i="4" s="1"/>
  <c r="J9" i="4"/>
  <c r="L9" i="4" s="1"/>
  <c r="J7" i="4"/>
  <c r="L7" i="4" s="1"/>
  <c r="J20" i="4"/>
  <c r="L20" i="4" s="1"/>
  <c r="J12" i="4"/>
  <c r="L12" i="4" s="1"/>
  <c r="J8" i="4"/>
  <c r="L8" i="4" s="1"/>
  <c r="H24" i="4"/>
  <c r="AD26" i="3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9" i="2"/>
  <c r="C9" i="2"/>
  <c r="D9" i="2"/>
  <c r="E9" i="2"/>
  <c r="F9" i="2"/>
  <c r="G9" i="2"/>
  <c r="H9" i="2"/>
  <c r="I9" i="2"/>
  <c r="J9" i="2"/>
  <c r="K9" i="2"/>
  <c r="L9" i="2"/>
  <c r="M9" i="2"/>
  <c r="P9" i="2"/>
  <c r="Q9" i="2"/>
  <c r="R9" i="2"/>
  <c r="S9" i="2"/>
  <c r="T9" i="2"/>
  <c r="U9" i="2"/>
  <c r="V9" i="2"/>
  <c r="C10" i="2"/>
  <c r="D10" i="2"/>
  <c r="E10" i="2"/>
  <c r="F10" i="2"/>
  <c r="G10" i="2"/>
  <c r="H10" i="2"/>
  <c r="I10" i="2"/>
  <c r="J10" i="2"/>
  <c r="K10" i="2"/>
  <c r="L10" i="2"/>
  <c r="M10" i="2"/>
  <c r="P10" i="2"/>
  <c r="Q10" i="2"/>
  <c r="R10" i="2"/>
  <c r="S10" i="2"/>
  <c r="T10" i="2"/>
  <c r="U10" i="2"/>
  <c r="V10" i="2"/>
  <c r="C11" i="2"/>
  <c r="D11" i="2"/>
  <c r="E11" i="2"/>
  <c r="F11" i="2"/>
  <c r="G11" i="2"/>
  <c r="H11" i="2"/>
  <c r="I11" i="2"/>
  <c r="J11" i="2"/>
  <c r="K11" i="2"/>
  <c r="L11" i="2"/>
  <c r="M11" i="2"/>
  <c r="P11" i="2"/>
  <c r="Q11" i="2"/>
  <c r="R11" i="2"/>
  <c r="S11" i="2"/>
  <c r="T11" i="2"/>
  <c r="U11" i="2"/>
  <c r="V11" i="2"/>
  <c r="C12" i="2"/>
  <c r="D12" i="2"/>
  <c r="E12" i="2"/>
  <c r="F12" i="2"/>
  <c r="G12" i="2"/>
  <c r="H12" i="2"/>
  <c r="I12" i="2"/>
  <c r="J12" i="2"/>
  <c r="K12" i="2"/>
  <c r="L12" i="2"/>
  <c r="M12" i="2"/>
  <c r="P12" i="2"/>
  <c r="Q12" i="2"/>
  <c r="R12" i="2"/>
  <c r="S12" i="2"/>
  <c r="T12" i="2"/>
  <c r="U12" i="2"/>
  <c r="V12" i="2"/>
  <c r="C13" i="2"/>
  <c r="D13" i="2"/>
  <c r="E13" i="2"/>
  <c r="F13" i="2"/>
  <c r="G13" i="2"/>
  <c r="H13" i="2"/>
  <c r="I13" i="2"/>
  <c r="J13" i="2"/>
  <c r="K13" i="2"/>
  <c r="L13" i="2"/>
  <c r="M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P18" i="2"/>
  <c r="Q18" i="2"/>
  <c r="R18" i="2"/>
  <c r="S18" i="2"/>
  <c r="T18" i="2"/>
  <c r="U18" i="2"/>
  <c r="V18" i="2"/>
  <c r="C19" i="2"/>
  <c r="D19" i="2"/>
  <c r="E19" i="2"/>
  <c r="F19" i="2"/>
  <c r="G19" i="2"/>
  <c r="H19" i="2"/>
  <c r="I19" i="2"/>
  <c r="J19" i="2"/>
  <c r="K19" i="2"/>
  <c r="L19" i="2"/>
  <c r="M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M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P25" i="2"/>
  <c r="Q25" i="2"/>
  <c r="R25" i="2"/>
  <c r="S25" i="2"/>
  <c r="T25" i="2"/>
  <c r="U25" i="2"/>
  <c r="V25" i="2"/>
  <c r="AB20" i="2" l="1"/>
  <c r="AB16" i="2"/>
  <c r="AB12" i="2"/>
  <c r="AB24" i="2"/>
  <c r="AA25" i="2"/>
  <c r="AA13" i="2"/>
  <c r="AB25" i="2"/>
  <c r="AB21" i="2"/>
  <c r="AB17" i="2"/>
  <c r="AB13" i="2"/>
  <c r="AB9" i="2"/>
  <c r="AA24" i="2"/>
  <c r="AA20" i="2"/>
  <c r="AA16" i="2"/>
  <c r="AA12" i="2"/>
  <c r="AA17" i="2"/>
  <c r="AB22" i="2"/>
  <c r="AB18" i="2"/>
  <c r="AB14" i="2"/>
  <c r="AB10" i="2"/>
  <c r="AA23" i="2"/>
  <c r="AA19" i="2"/>
  <c r="AA15" i="2"/>
  <c r="AA11" i="2"/>
  <c r="AA21" i="2"/>
  <c r="AB23" i="2"/>
  <c r="AB19" i="2"/>
  <c r="AB15" i="2"/>
  <c r="AB11" i="2"/>
  <c r="AA9" i="2"/>
  <c r="AA22" i="2"/>
  <c r="AA18" i="2"/>
  <c r="AA14" i="2"/>
  <c r="AA10" i="2"/>
  <c r="C54" i="2"/>
  <c r="G54" i="2"/>
  <c r="K54" i="2"/>
  <c r="T54" i="2"/>
  <c r="P54" i="2"/>
  <c r="L54" i="2"/>
  <c r="H54" i="2"/>
  <c r="D54" i="2"/>
  <c r="W67" i="1"/>
  <c r="AA67" i="1" s="1"/>
  <c r="AB19" i="3"/>
  <c r="X67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95" i="1"/>
  <c r="W96" i="1"/>
  <c r="AA96" i="1" s="1"/>
  <c r="W97" i="1"/>
  <c r="AA97" i="1" s="1"/>
  <c r="W98" i="1"/>
  <c r="AA98" i="1" s="1"/>
  <c r="W99" i="1"/>
  <c r="AA99" i="1" s="1"/>
  <c r="W100" i="1"/>
  <c r="AA100" i="1" s="1"/>
  <c r="W101" i="1"/>
  <c r="AA101" i="1" s="1"/>
  <c r="W102" i="1"/>
  <c r="AA102" i="1" s="1"/>
  <c r="W103" i="1"/>
  <c r="AA103" i="1" s="1"/>
  <c r="W104" i="1"/>
  <c r="AA104" i="1" s="1"/>
  <c r="W105" i="1"/>
  <c r="AA105" i="1" s="1"/>
  <c r="W106" i="1"/>
  <c r="AA106" i="1" s="1"/>
  <c r="W107" i="1"/>
  <c r="AA107" i="1" s="1"/>
  <c r="W108" i="1"/>
  <c r="AA108" i="1" s="1"/>
  <c r="W109" i="1"/>
  <c r="AA109" i="1" s="1"/>
  <c r="W110" i="1"/>
  <c r="AA110" i="1" s="1"/>
  <c r="W111" i="1"/>
  <c r="AA111" i="1" s="1"/>
  <c r="W95" i="1"/>
  <c r="AA95" i="1" s="1"/>
  <c r="O96" i="1"/>
  <c r="O38" i="2" s="1"/>
  <c r="O97" i="1"/>
  <c r="O39" i="2" s="1"/>
  <c r="O98" i="1"/>
  <c r="O40" i="2" s="1"/>
  <c r="O99" i="1"/>
  <c r="O41" i="2" s="1"/>
  <c r="O100" i="1"/>
  <c r="O42" i="2" s="1"/>
  <c r="O101" i="1"/>
  <c r="O43" i="2" s="1"/>
  <c r="O102" i="1"/>
  <c r="O44" i="2" s="1"/>
  <c r="O103" i="1"/>
  <c r="O45" i="2" s="1"/>
  <c r="O104" i="1"/>
  <c r="O46" i="2" s="1"/>
  <c r="O105" i="1"/>
  <c r="O47" i="2" s="1"/>
  <c r="O106" i="1"/>
  <c r="O48" i="2" s="1"/>
  <c r="O107" i="1"/>
  <c r="O49" i="2" s="1"/>
  <c r="O108" i="1"/>
  <c r="O50" i="2" s="1"/>
  <c r="O51" i="2"/>
  <c r="O52" i="2"/>
  <c r="O53" i="2"/>
  <c r="O95" i="1"/>
  <c r="O37" i="2" s="1"/>
  <c r="N96" i="1"/>
  <c r="N38" i="2" s="1"/>
  <c r="N97" i="1"/>
  <c r="N39" i="2" s="1"/>
  <c r="N98" i="1"/>
  <c r="N40" i="2" s="1"/>
  <c r="N99" i="1"/>
  <c r="N41" i="2" s="1"/>
  <c r="N100" i="1"/>
  <c r="N42" i="2" s="1"/>
  <c r="N101" i="1"/>
  <c r="N43" i="2" s="1"/>
  <c r="N102" i="1"/>
  <c r="N44" i="2" s="1"/>
  <c r="N103" i="1"/>
  <c r="N45" i="2" s="1"/>
  <c r="N104" i="1"/>
  <c r="N46" i="2" s="1"/>
  <c r="N105" i="1"/>
  <c r="N47" i="2" s="1"/>
  <c r="N106" i="1"/>
  <c r="N48" i="2" s="1"/>
  <c r="N107" i="1"/>
  <c r="N49" i="2" s="1"/>
  <c r="N108" i="1"/>
  <c r="N50" i="2" s="1"/>
  <c r="N51" i="2"/>
  <c r="N52" i="2"/>
  <c r="N53" i="2"/>
  <c r="N95" i="1"/>
  <c r="N37" i="2" s="1"/>
  <c r="C112" i="1"/>
  <c r="D112" i="1"/>
  <c r="E112" i="1"/>
  <c r="F112" i="1"/>
  <c r="G112" i="1"/>
  <c r="H112" i="1"/>
  <c r="I112" i="1"/>
  <c r="J112" i="1"/>
  <c r="K112" i="1"/>
  <c r="L112" i="1"/>
  <c r="M112" i="1"/>
  <c r="P112" i="1"/>
  <c r="Q112" i="1"/>
  <c r="R112" i="1"/>
  <c r="S112" i="1"/>
  <c r="T112" i="1"/>
  <c r="U112" i="1"/>
  <c r="V112" i="1"/>
  <c r="B112" i="1"/>
  <c r="AA26" i="2" l="1"/>
  <c r="Y109" i="1"/>
  <c r="AG109" i="1" s="1"/>
  <c r="Y105" i="1"/>
  <c r="AG105" i="1" s="1"/>
  <c r="Y101" i="1"/>
  <c r="AG101" i="1" s="1"/>
  <c r="AG97" i="1"/>
  <c r="O54" i="2"/>
  <c r="AA112" i="1"/>
  <c r="Y108" i="1"/>
  <c r="AG108" i="1" s="1"/>
  <c r="Y104" i="1"/>
  <c r="AG104" i="1" s="1"/>
  <c r="Y100" i="1"/>
  <c r="AG100" i="1" s="1"/>
  <c r="AG96" i="1"/>
  <c r="O112" i="1"/>
  <c r="Y111" i="1"/>
  <c r="Y107" i="1"/>
  <c r="AG107" i="1" s="1"/>
  <c r="Y103" i="1"/>
  <c r="AG103" i="1" s="1"/>
  <c r="AG99" i="1"/>
  <c r="Y110" i="1"/>
  <c r="AG110" i="1" s="1"/>
  <c r="Y106" i="1"/>
  <c r="AG106" i="1" s="1"/>
  <c r="Y102" i="1"/>
  <c r="AG102" i="1" s="1"/>
  <c r="Y98" i="1"/>
  <c r="AG98" i="1" s="1"/>
  <c r="I17" i="4"/>
  <c r="J17" i="4" s="1"/>
  <c r="L17" i="4" s="1"/>
  <c r="AB24" i="3"/>
  <c r="AB17" i="3"/>
  <c r="AB25" i="3"/>
  <c r="AB20" i="3"/>
  <c r="AB23" i="3"/>
  <c r="AB21" i="3"/>
  <c r="AB18" i="3"/>
  <c r="AB26" i="2"/>
  <c r="M26" i="3"/>
  <c r="S54" i="2"/>
  <c r="T26" i="2"/>
  <c r="S26" i="3"/>
  <c r="C26" i="3"/>
  <c r="M26" i="2"/>
  <c r="E26" i="2"/>
  <c r="U54" i="2"/>
  <c r="Q54" i="2"/>
  <c r="M54" i="2"/>
  <c r="I54" i="2"/>
  <c r="E54" i="2"/>
  <c r="W54" i="2"/>
  <c r="H26" i="3"/>
  <c r="Y54" i="2"/>
  <c r="X54" i="2"/>
  <c r="B54" i="2"/>
  <c r="V54" i="2"/>
  <c r="R54" i="2"/>
  <c r="N54" i="2"/>
  <c r="J54" i="2"/>
  <c r="F54" i="2"/>
  <c r="U26" i="3"/>
  <c r="Q26" i="3"/>
  <c r="I26" i="3"/>
  <c r="E26" i="3"/>
  <c r="T26" i="3"/>
  <c r="P26" i="3"/>
  <c r="L26" i="3"/>
  <c r="D26" i="3"/>
  <c r="K26" i="3"/>
  <c r="G26" i="3"/>
  <c r="P26" i="2"/>
  <c r="I26" i="2"/>
  <c r="V26" i="3"/>
  <c r="J26" i="3"/>
  <c r="F26" i="3"/>
  <c r="L26" i="2"/>
  <c r="H26" i="2"/>
  <c r="D26" i="2"/>
  <c r="K26" i="2"/>
  <c r="C26" i="2"/>
  <c r="J26" i="2"/>
  <c r="F26" i="2"/>
  <c r="V26" i="2"/>
  <c r="S26" i="2"/>
  <c r="U26" i="2"/>
  <c r="Q26" i="2"/>
  <c r="B26" i="3"/>
  <c r="R26" i="3"/>
  <c r="R26" i="2"/>
  <c r="G26" i="2"/>
  <c r="B26" i="2"/>
  <c r="X112" i="1"/>
  <c r="W112" i="1"/>
  <c r="N112" i="1"/>
  <c r="Y112" i="1" l="1"/>
  <c r="AG112" i="1" s="1"/>
  <c r="I19" i="4"/>
  <c r="J19" i="4" s="1"/>
  <c r="L19" i="4" s="1"/>
  <c r="I16" i="4"/>
  <c r="J16" i="4" s="1"/>
  <c r="L16" i="4" s="1"/>
  <c r="I21" i="4"/>
  <c r="J21" i="4" s="1"/>
  <c r="L21" i="4" s="1"/>
  <c r="I15" i="4"/>
  <c r="AB26" i="3"/>
  <c r="I22" i="4"/>
  <c r="J22" i="4" s="1"/>
  <c r="L22" i="4" s="1"/>
  <c r="I18" i="4"/>
  <c r="J18" i="4" s="1"/>
  <c r="L18" i="4" s="1"/>
  <c r="I23" i="4"/>
  <c r="J23" i="4" s="1"/>
  <c r="L23" i="4" s="1"/>
  <c r="AA54" i="2"/>
  <c r="AB54" i="2"/>
  <c r="X69" i="1"/>
  <c r="N69" i="1"/>
  <c r="C84" i="1"/>
  <c r="D84" i="1"/>
  <c r="E84" i="1"/>
  <c r="F84" i="1"/>
  <c r="G84" i="1"/>
  <c r="H84" i="1"/>
  <c r="I84" i="1"/>
  <c r="J84" i="1"/>
  <c r="K84" i="1"/>
  <c r="L84" i="1"/>
  <c r="M84" i="1"/>
  <c r="P84" i="1"/>
  <c r="Q84" i="1"/>
  <c r="R84" i="1"/>
  <c r="S84" i="1"/>
  <c r="T84" i="1"/>
  <c r="U84" i="1"/>
  <c r="V84" i="1"/>
  <c r="B84" i="1"/>
  <c r="O68" i="1"/>
  <c r="O69" i="1"/>
  <c r="O70" i="1"/>
  <c r="O71" i="1"/>
  <c r="O72" i="1"/>
  <c r="O73" i="1"/>
  <c r="O74" i="1"/>
  <c r="O75" i="1"/>
  <c r="O76" i="1"/>
  <c r="O77" i="1"/>
  <c r="O78" i="1"/>
  <c r="O79" i="1"/>
  <c r="N68" i="1"/>
  <c r="N70" i="1"/>
  <c r="N71" i="1"/>
  <c r="N72" i="1"/>
  <c r="N73" i="1"/>
  <c r="N74" i="1"/>
  <c r="N75" i="1"/>
  <c r="N76" i="1"/>
  <c r="N77" i="1"/>
  <c r="N78" i="1"/>
  <c r="N79" i="1"/>
  <c r="O67" i="1"/>
  <c r="N67" i="1"/>
  <c r="Y67" i="1" s="1"/>
  <c r="B56" i="1"/>
  <c r="X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11" i="1"/>
  <c r="O12" i="1"/>
  <c r="O13" i="1"/>
  <c r="O14" i="1"/>
  <c r="O15" i="1"/>
  <c r="O16" i="1"/>
  <c r="O17" i="1"/>
  <c r="O18" i="1"/>
  <c r="O19" i="1"/>
  <c r="O11" i="1"/>
  <c r="N12" i="1"/>
  <c r="N13" i="1"/>
  <c r="N14" i="1"/>
  <c r="N15" i="1"/>
  <c r="N16" i="1"/>
  <c r="N17" i="1"/>
  <c r="N18" i="1"/>
  <c r="N19" i="1"/>
  <c r="N11" i="1"/>
  <c r="C28" i="1"/>
  <c r="D28" i="1"/>
  <c r="E28" i="1"/>
  <c r="F28" i="1"/>
  <c r="G28" i="1"/>
  <c r="H28" i="1"/>
  <c r="I28" i="1"/>
  <c r="J28" i="1"/>
  <c r="K28" i="1"/>
  <c r="L28" i="1"/>
  <c r="M28" i="1"/>
  <c r="P28" i="1"/>
  <c r="Q28" i="1"/>
  <c r="R28" i="1"/>
  <c r="S28" i="1"/>
  <c r="T28" i="1"/>
  <c r="U28" i="1"/>
  <c r="V28" i="1"/>
  <c r="B28" i="1"/>
  <c r="X68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AA72" i="1" l="1"/>
  <c r="Y72" i="1"/>
  <c r="AG72" i="1" s="1"/>
  <c r="AA24" i="1"/>
  <c r="AA12" i="1"/>
  <c r="AA69" i="1"/>
  <c r="Y69" i="1"/>
  <c r="AG69" i="1" s="1"/>
  <c r="AA73" i="1"/>
  <c r="Y73" i="1"/>
  <c r="AG73" i="1" s="1"/>
  <c r="AA77" i="1"/>
  <c r="Y77" i="1"/>
  <c r="AG77" i="1" s="1"/>
  <c r="AA81" i="1"/>
  <c r="Y81" i="1"/>
  <c r="AG81" i="1" s="1"/>
  <c r="AA27" i="1"/>
  <c r="AA23" i="1"/>
  <c r="AA19" i="1"/>
  <c r="AA15" i="1"/>
  <c r="AA68" i="1"/>
  <c r="Y68" i="1"/>
  <c r="AG68" i="1" s="1"/>
  <c r="W84" i="1"/>
  <c r="AA80" i="1"/>
  <c r="Y80" i="1"/>
  <c r="AG80" i="1" s="1"/>
  <c r="AA11" i="1"/>
  <c r="AA74" i="1"/>
  <c r="Y74" i="1"/>
  <c r="AG74" i="1" s="1"/>
  <c r="AA82" i="1"/>
  <c r="Y82" i="1"/>
  <c r="AG82" i="1" s="1"/>
  <c r="AA26" i="1"/>
  <c r="AA22" i="1"/>
  <c r="AA18" i="1"/>
  <c r="AA14" i="1"/>
  <c r="N84" i="1"/>
  <c r="AA76" i="1"/>
  <c r="Y76" i="1"/>
  <c r="AG76" i="1" s="1"/>
  <c r="AA20" i="1"/>
  <c r="AA16" i="1"/>
  <c r="AA70" i="1"/>
  <c r="Y70" i="1"/>
  <c r="AG70" i="1" s="1"/>
  <c r="AA78" i="1"/>
  <c r="Y78" i="1"/>
  <c r="AG78" i="1" s="1"/>
  <c r="AA71" i="1"/>
  <c r="Y71" i="1"/>
  <c r="AG71" i="1" s="1"/>
  <c r="AA75" i="1"/>
  <c r="Y75" i="1"/>
  <c r="AG75" i="1" s="1"/>
  <c r="AA79" i="1"/>
  <c r="Y79" i="1"/>
  <c r="AG79" i="1" s="1"/>
  <c r="AA83" i="1"/>
  <c r="Y83" i="1"/>
  <c r="AA25" i="1"/>
  <c r="AA21" i="1"/>
  <c r="AA17" i="1"/>
  <c r="AA13" i="1"/>
  <c r="J15" i="4"/>
  <c r="I24" i="4"/>
  <c r="O84" i="1"/>
  <c r="N28" i="1"/>
  <c r="O28" i="1"/>
  <c r="X84" i="1"/>
  <c r="W28" i="1"/>
  <c r="AA28" i="1" l="1"/>
  <c r="AA84" i="1"/>
  <c r="Y84" i="1"/>
  <c r="AG84" i="1" s="1"/>
  <c r="L15" i="4"/>
  <c r="L24" i="4" s="1"/>
  <c r="L27" i="4" s="1"/>
  <c r="J24" i="4"/>
  <c r="N45" i="1"/>
  <c r="C56" i="1"/>
  <c r="D56" i="1"/>
  <c r="E56" i="1"/>
  <c r="F56" i="1"/>
  <c r="G56" i="1"/>
  <c r="H56" i="1"/>
  <c r="I56" i="1"/>
  <c r="J56" i="1"/>
  <c r="K56" i="1"/>
  <c r="L56" i="1"/>
  <c r="M56" i="1"/>
  <c r="P56" i="1"/>
  <c r="Q56" i="1"/>
  <c r="R56" i="1"/>
  <c r="S56" i="1"/>
  <c r="T56" i="1"/>
  <c r="U56" i="1"/>
  <c r="V56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39" i="1"/>
  <c r="X9" i="2" s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39" i="1"/>
  <c r="N41" i="1"/>
  <c r="O40" i="1"/>
  <c r="O41" i="1"/>
  <c r="O42" i="1"/>
  <c r="O43" i="1"/>
  <c r="O44" i="1"/>
  <c r="O45" i="1"/>
  <c r="O46" i="1"/>
  <c r="O39" i="1"/>
  <c r="N40" i="1"/>
  <c r="N42" i="1"/>
  <c r="N43" i="1"/>
  <c r="N44" i="1"/>
  <c r="N46" i="1"/>
  <c r="N39" i="1"/>
  <c r="N18" i="3" l="1"/>
  <c r="N18" i="2"/>
  <c r="O25" i="3"/>
  <c r="O25" i="2"/>
  <c r="O13" i="3"/>
  <c r="O13" i="2"/>
  <c r="AA49" i="1"/>
  <c r="Y49" i="1"/>
  <c r="AG49" i="1" s="1"/>
  <c r="W19" i="2"/>
  <c r="N25" i="3"/>
  <c r="N25" i="2"/>
  <c r="N21" i="2"/>
  <c r="N21" i="3"/>
  <c r="N17" i="3"/>
  <c r="N17" i="2"/>
  <c r="N12" i="2"/>
  <c r="N12" i="3"/>
  <c r="O24" i="3"/>
  <c r="O24" i="2"/>
  <c r="O20" i="2"/>
  <c r="O20" i="3"/>
  <c r="O16" i="3"/>
  <c r="O16" i="2"/>
  <c r="O12" i="2"/>
  <c r="O12" i="3"/>
  <c r="AA39" i="1"/>
  <c r="Y39" i="1"/>
  <c r="W9" i="2"/>
  <c r="AA52" i="1"/>
  <c r="Y52" i="1"/>
  <c r="AG52" i="1" s="1"/>
  <c r="W22" i="2"/>
  <c r="AA48" i="1"/>
  <c r="Y48" i="1"/>
  <c r="AG48" i="1" s="1"/>
  <c r="W18" i="2"/>
  <c r="AA44" i="1"/>
  <c r="Y44" i="1"/>
  <c r="AG44" i="1" s="1"/>
  <c r="W14" i="2"/>
  <c r="AA40" i="1"/>
  <c r="Y40" i="1"/>
  <c r="AG40" i="1" s="1"/>
  <c r="W10" i="2"/>
  <c r="N15" i="3"/>
  <c r="N15" i="2"/>
  <c r="N9" i="3"/>
  <c r="N9" i="2"/>
  <c r="N13" i="2"/>
  <c r="N13" i="3"/>
  <c r="O17" i="3"/>
  <c r="O17" i="2"/>
  <c r="AA53" i="1"/>
  <c r="Y53" i="1"/>
  <c r="AG53" i="1" s="1"/>
  <c r="W23" i="2"/>
  <c r="N24" i="2"/>
  <c r="N24" i="3"/>
  <c r="N16" i="2"/>
  <c r="N16" i="3"/>
  <c r="O23" i="2"/>
  <c r="O23" i="3"/>
  <c r="O15" i="2"/>
  <c r="O15" i="3"/>
  <c r="O11" i="3"/>
  <c r="O11" i="2"/>
  <c r="AA55" i="1"/>
  <c r="Y55" i="1"/>
  <c r="W25" i="2"/>
  <c r="AA51" i="1"/>
  <c r="Y51" i="1"/>
  <c r="AG51" i="1" s="1"/>
  <c r="W21" i="2"/>
  <c r="AA47" i="1"/>
  <c r="Y47" i="1"/>
  <c r="AG47" i="1" s="1"/>
  <c r="W17" i="2"/>
  <c r="AA43" i="1"/>
  <c r="Y43" i="1"/>
  <c r="AG43" i="1" s="1"/>
  <c r="W13" i="2"/>
  <c r="N22" i="2"/>
  <c r="N22" i="3"/>
  <c r="O21" i="3"/>
  <c r="O21" i="2"/>
  <c r="N11" i="2"/>
  <c r="N11" i="3"/>
  <c r="AA45" i="1"/>
  <c r="Y45" i="1"/>
  <c r="AG45" i="1" s="1"/>
  <c r="W15" i="2"/>
  <c r="AA41" i="1"/>
  <c r="Y41" i="1"/>
  <c r="AG41" i="1" s="1"/>
  <c r="W11" i="2"/>
  <c r="N20" i="3"/>
  <c r="N20" i="2"/>
  <c r="N10" i="3"/>
  <c r="N10" i="2"/>
  <c r="O19" i="3"/>
  <c r="O19" i="2"/>
  <c r="N23" i="3"/>
  <c r="N23" i="2"/>
  <c r="N19" i="3"/>
  <c r="N19" i="2"/>
  <c r="N14" i="2"/>
  <c r="N14" i="3"/>
  <c r="O9" i="3"/>
  <c r="O9" i="2"/>
  <c r="O22" i="3"/>
  <c r="O22" i="2"/>
  <c r="O18" i="3"/>
  <c r="O18" i="2"/>
  <c r="O14" i="2"/>
  <c r="O14" i="3"/>
  <c r="O10" i="3"/>
  <c r="O10" i="2"/>
  <c r="AA54" i="1"/>
  <c r="Y54" i="1"/>
  <c r="AG54" i="1" s="1"/>
  <c r="W24" i="2"/>
  <c r="AA50" i="1"/>
  <c r="Y50" i="1"/>
  <c r="AG50" i="1" s="1"/>
  <c r="W20" i="2"/>
  <c r="AA46" i="1"/>
  <c r="Y46" i="1"/>
  <c r="AG46" i="1" s="1"/>
  <c r="W16" i="2"/>
  <c r="AA42" i="1"/>
  <c r="W12" i="2"/>
  <c r="Y42" i="1"/>
  <c r="N56" i="1"/>
  <c r="W56" i="1"/>
  <c r="O56" i="1"/>
  <c r="X56" i="1"/>
  <c r="W26" i="2" l="1"/>
  <c r="N26" i="2"/>
  <c r="O26" i="2"/>
  <c r="N26" i="3"/>
  <c r="O26" i="3"/>
  <c r="AA56" i="1"/>
  <c r="Y56" i="1"/>
  <c r="AG56" i="1" s="1"/>
  <c r="AG42" i="1"/>
  <c r="AA26" i="3"/>
  <c r="X12" i="1"/>
  <c r="X10" i="2" s="1"/>
  <c r="X13" i="1"/>
  <c r="X14" i="1"/>
  <c r="X12" i="2" s="1"/>
  <c r="X15" i="1"/>
  <c r="X16" i="1"/>
  <c r="X17" i="1"/>
  <c r="X18" i="1"/>
  <c r="X16" i="2" s="1"/>
  <c r="X19" i="1"/>
  <c r="X17" i="2" s="1"/>
  <c r="X20" i="1"/>
  <c r="X21" i="1"/>
  <c r="X22" i="1"/>
  <c r="X23" i="1"/>
  <c r="X24" i="1"/>
  <c r="X25" i="1"/>
  <c r="X26" i="1"/>
  <c r="X27" i="1"/>
  <c r="X24" i="2" l="1"/>
  <c r="Y21" i="1"/>
  <c r="X19" i="2"/>
  <c r="Y13" i="1"/>
  <c r="X11" i="2"/>
  <c r="Y24" i="1"/>
  <c r="X22" i="2"/>
  <c r="Y20" i="1"/>
  <c r="X18" i="2"/>
  <c r="Y16" i="1"/>
  <c r="X14" i="2"/>
  <c r="Y22" i="1"/>
  <c r="X20" i="2"/>
  <c r="Y25" i="1"/>
  <c r="X23" i="2"/>
  <c r="Y17" i="1"/>
  <c r="X15" i="2"/>
  <c r="Y27" i="1"/>
  <c r="Y25" i="2" s="1"/>
  <c r="X25" i="2"/>
  <c r="Y23" i="1"/>
  <c r="X21" i="2"/>
  <c r="Y15" i="1"/>
  <c r="X13" i="2"/>
  <c r="Y12" i="1"/>
  <c r="Y14" i="1"/>
  <c r="X28" i="1"/>
  <c r="Y19" i="1"/>
  <c r="Y18" i="1"/>
  <c r="X26" i="2" l="1"/>
  <c r="AG16" i="1"/>
  <c r="Y14" i="2"/>
  <c r="AG21" i="1"/>
  <c r="Y19" i="2"/>
  <c r="AG19" i="1"/>
  <c r="Y17" i="2"/>
  <c r="AG18" i="1"/>
  <c r="Y16" i="2"/>
  <c r="Y12" i="2"/>
  <c r="AG14" i="1"/>
  <c r="AG15" i="1"/>
  <c r="Y13" i="2"/>
  <c r="AG25" i="1"/>
  <c r="Y23" i="2"/>
  <c r="AG24" i="1"/>
  <c r="Y22" i="2"/>
  <c r="AG12" i="1"/>
  <c r="Y10" i="2"/>
  <c r="AG23" i="1"/>
  <c r="Y21" i="2"/>
  <c r="AG17" i="1"/>
  <c r="Y15" i="2"/>
  <c r="AG22" i="1"/>
  <c r="Y20" i="2"/>
  <c r="AG20" i="1"/>
  <c r="Y18" i="2"/>
  <c r="AG13" i="1"/>
  <c r="Y11" i="2"/>
  <c r="AG26" i="1"/>
  <c r="Y24" i="2"/>
  <c r="AG28" i="1"/>
  <c r="AG26" i="3"/>
  <c r="Y26" i="2" l="1"/>
</calcChain>
</file>

<file path=xl/comments1.xml><?xml version="1.0" encoding="utf-8"?>
<comments xmlns="http://schemas.openxmlformats.org/spreadsheetml/2006/main">
  <authors>
    <author>acer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Updated As of 052215
</t>
        </r>
      </text>
    </comment>
  </commentList>
</comments>
</file>

<file path=xl/sharedStrings.xml><?xml version="1.0" encoding="utf-8"?>
<sst xmlns="http://schemas.openxmlformats.org/spreadsheetml/2006/main" count="558" uniqueCount="92">
  <si>
    <t>Sustainable Livelihood Program</t>
  </si>
  <si>
    <t>Funded SLP Families</t>
  </si>
  <si>
    <t>For the Period of December 26, 2014 to January 25, 2015</t>
  </si>
  <si>
    <t>Pantawid Pamilya Families</t>
  </si>
  <si>
    <t>Non-Pantawid Families</t>
  </si>
  <si>
    <t>Track 1 (Micro-Enterprise Development)</t>
  </si>
  <si>
    <t>Track 2 (Employment Facilitation)</t>
  </si>
  <si>
    <t>No. of Families Served Thru SEA-K</t>
  </si>
  <si>
    <t>Capital Seed Fund Provided</t>
  </si>
  <si>
    <t>No. of Families Served Thru MFIs</t>
  </si>
  <si>
    <t>No. of Families Served Thru NGA/LGU</t>
  </si>
  <si>
    <t>No. of Self Funded Families</t>
  </si>
  <si>
    <t>No. of Families Provided with Physical Asset</t>
  </si>
  <si>
    <t>No. of Families Employed</t>
  </si>
  <si>
    <t>DPWH</t>
  </si>
  <si>
    <t>DA</t>
  </si>
  <si>
    <t>DENR</t>
  </si>
  <si>
    <t>TESDA</t>
  </si>
  <si>
    <t>LGUs</t>
  </si>
  <si>
    <t>OTHER NGAs</t>
  </si>
  <si>
    <t>PRIVATE EMPLOYERS</t>
  </si>
  <si>
    <t>TOTAL</t>
  </si>
  <si>
    <t>NCR</t>
  </si>
  <si>
    <t>CAR</t>
  </si>
  <si>
    <t>I</t>
  </si>
  <si>
    <t>II</t>
  </si>
  <si>
    <t>III</t>
  </si>
  <si>
    <t>IV-A</t>
  </si>
  <si>
    <t>IV-B</t>
  </si>
  <si>
    <t>V</t>
  </si>
  <si>
    <t>VI</t>
  </si>
  <si>
    <t>VII</t>
  </si>
  <si>
    <t>VIII</t>
  </si>
  <si>
    <t>IX</t>
  </si>
  <si>
    <t>X</t>
  </si>
  <si>
    <t>XI</t>
  </si>
  <si>
    <t>XII</t>
  </si>
  <si>
    <t>CARAGA</t>
  </si>
  <si>
    <t>ARMM</t>
  </si>
  <si>
    <t>For the Period of January 26, 2015 to February 25, 2015</t>
  </si>
  <si>
    <t>Number of Families served Thru EF</t>
  </si>
  <si>
    <t>Number of Families served Thru MED (All)</t>
  </si>
  <si>
    <t xml:space="preserve">Region
</t>
  </si>
  <si>
    <t xml:space="preserve"> </t>
  </si>
  <si>
    <t>For the Period of February 26 2015 to March 25 2015</t>
  </si>
  <si>
    <t>For the Period of March to April 2015</t>
  </si>
  <si>
    <t>JANUARY</t>
  </si>
  <si>
    <t>FEBRUARY</t>
  </si>
  <si>
    <t>MARCH</t>
  </si>
  <si>
    <t>APRIL</t>
  </si>
  <si>
    <t>1st Quarterly Report (January - March 2015)</t>
  </si>
  <si>
    <t>2nd Quarterly Report (April - June 2015</t>
  </si>
  <si>
    <t>NOTE: APRIL ACCOMPLISHMENT ONLY</t>
  </si>
  <si>
    <t>2011-2014</t>
  </si>
  <si>
    <t>Micro-enterprise Development</t>
  </si>
  <si>
    <t>Employment Facilitation</t>
  </si>
  <si>
    <t>Pantawid</t>
  </si>
  <si>
    <t>Non-Pantawid</t>
  </si>
  <si>
    <t>Region</t>
  </si>
  <si>
    <t>Number of Pantawid Pamily served</t>
  </si>
  <si>
    <t>Number of Non -Pantawid Pamily served</t>
  </si>
  <si>
    <t>Number of Families served Thru MED</t>
  </si>
  <si>
    <t>Non Pantawid</t>
  </si>
  <si>
    <t>Data Reconciled as of 07 May 2015</t>
  </si>
  <si>
    <t>EF not yet updated</t>
  </si>
  <si>
    <t>MED Pantawid</t>
  </si>
  <si>
    <t>Total</t>
  </si>
  <si>
    <t>MAY</t>
  </si>
  <si>
    <t>For the Period of January - May 25, 2015</t>
  </si>
  <si>
    <t>2014 Physical Target</t>
  </si>
  <si>
    <t>Acc/Target
%</t>
  </si>
  <si>
    <t>sent 06/03/15</t>
  </si>
  <si>
    <t>sent 06/02/15</t>
  </si>
  <si>
    <t>sent 06/04/15</t>
  </si>
  <si>
    <t>Prepared By:</t>
  </si>
  <si>
    <t>Reviewed By:</t>
  </si>
  <si>
    <t>Approved By:</t>
  </si>
  <si>
    <t>MONICA B. VALLESTER</t>
  </si>
  <si>
    <t>MYDA A. NIEVES</t>
  </si>
  <si>
    <t>GEORGINA ANN H. HERNANDEZ</t>
  </si>
  <si>
    <t>Statistician III</t>
  </si>
  <si>
    <t>Deputy Program Manager</t>
  </si>
  <si>
    <t>Director</t>
  </si>
  <si>
    <t>SLP-NPMO</t>
  </si>
  <si>
    <t>From January 2011 to May 2015</t>
  </si>
  <si>
    <t>Grand Total</t>
  </si>
  <si>
    <t>MED Total</t>
  </si>
  <si>
    <t>Microenterprise Development</t>
  </si>
  <si>
    <t>Employment Facilitation
(Pantawid)</t>
  </si>
  <si>
    <t xml:space="preserve">No. of Pantawid Pamilya Household </t>
  </si>
  <si>
    <t xml:space="preserve">Percentage </t>
  </si>
  <si>
    <t>For the Period of April 26, 2015 to May 25,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</si>
</sst>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Verdana"/>
      <family val="2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164" fontId="2" fillId="0" borderId="6" xfId="1" applyNumberFormat="1" applyFont="1" applyFill="1" applyBorder="1"/>
    <xf numFmtId="164" fontId="2" fillId="0" borderId="3" xfId="1" applyNumberFormat="1" applyFont="1" applyFill="1" applyBorder="1"/>
    <xf numFmtId="164" fontId="2" fillId="0" borderId="1" xfId="1" applyNumberFormat="1" applyFont="1" applyFill="1" applyBorder="1"/>
    <xf numFmtId="0" fontId="4" fillId="0" borderId="0" xfId="0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/>
    <xf numFmtId="0" fontId="4" fillId="0" borderId="0" xfId="0" applyFont="1" applyFill="1"/>
    <xf numFmtId="164" fontId="5" fillId="0" borderId="4" xfId="1" applyNumberFormat="1" applyFont="1" applyFill="1" applyBorder="1" applyAlignment="1"/>
    <xf numFmtId="164" fontId="5" fillId="0" borderId="5" xfId="1" applyNumberFormat="1" applyFont="1" applyFill="1" applyBorder="1" applyAlignment="1"/>
    <xf numFmtId="164" fontId="5" fillId="0" borderId="2" xfId="1" applyNumberFormat="1" applyFont="1" applyFill="1" applyBorder="1" applyAlignment="1"/>
    <xf numFmtId="164" fontId="2" fillId="0" borderId="2" xfId="1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/>
    <xf numFmtId="164" fontId="5" fillId="3" borderId="5" xfId="1" applyNumberFormat="1" applyFont="1" applyFill="1" applyBorder="1" applyAlignment="1"/>
    <xf numFmtId="164" fontId="2" fillId="0" borderId="0" xfId="3" applyNumberFormat="1" applyFont="1" applyFill="1" applyBorder="1"/>
    <xf numFmtId="164" fontId="2" fillId="0" borderId="0" xfId="3" applyNumberFormat="1" applyFont="1" applyFill="1" applyBorder="1" applyAlignment="1"/>
    <xf numFmtId="0" fontId="4" fillId="0" borderId="0" xfId="2" applyFont="1" applyFill="1"/>
    <xf numFmtId="0" fontId="4" fillId="0" borderId="2" xfId="2" applyFont="1" applyBorder="1"/>
    <xf numFmtId="164" fontId="4" fillId="0" borderId="2" xfId="3" applyNumberFormat="1" applyFont="1" applyBorder="1"/>
    <xf numFmtId="0" fontId="4" fillId="0" borderId="12" xfId="2" applyFont="1" applyBorder="1"/>
    <xf numFmtId="164" fontId="4" fillId="0" borderId="12" xfId="3" applyNumberFormat="1" applyFont="1" applyBorder="1"/>
    <xf numFmtId="164" fontId="2" fillId="0" borderId="2" xfId="1" applyNumberFormat="1" applyFont="1" applyFill="1" applyBorder="1"/>
    <xf numFmtId="164" fontId="5" fillId="0" borderId="13" xfId="1" applyNumberFormat="1" applyFont="1" applyFill="1" applyBorder="1" applyAlignment="1"/>
    <xf numFmtId="164" fontId="2" fillId="0" borderId="0" xfId="5" applyNumberFormat="1" applyFont="1" applyFill="1" applyBorder="1"/>
    <xf numFmtId="164" fontId="2" fillId="0" borderId="0" xfId="5" applyNumberFormat="1" applyFont="1" applyFill="1" applyBorder="1" applyAlignment="1"/>
    <xf numFmtId="0" fontId="4" fillId="0" borderId="0" xfId="4" applyFont="1" applyFill="1"/>
    <xf numFmtId="0" fontId="4" fillId="0" borderId="2" xfId="4" applyFont="1" applyBorder="1"/>
    <xf numFmtId="164" fontId="4" fillId="0" borderId="2" xfId="5" applyNumberFormat="1" applyFont="1" applyBorder="1"/>
    <xf numFmtId="0" fontId="4" fillId="0" borderId="12" xfId="4" applyFont="1" applyBorder="1"/>
    <xf numFmtId="164" fontId="4" fillId="0" borderId="12" xfId="5" applyNumberFormat="1" applyFont="1" applyBorder="1"/>
    <xf numFmtId="164" fontId="4" fillId="0" borderId="2" xfId="5" applyNumberFormat="1" applyFont="1" applyBorder="1" applyAlignment="1">
      <alignment horizontal="center"/>
    </xf>
    <xf numFmtId="0" fontId="7" fillId="0" borderId="0" xfId="0" applyFont="1"/>
    <xf numFmtId="164" fontId="2" fillId="2" borderId="2" xfId="1" applyNumberFormat="1" applyFont="1" applyFill="1" applyBorder="1"/>
    <xf numFmtId="164" fontId="2" fillId="2" borderId="2" xfId="1" applyNumberFormat="1" applyFont="1" applyFill="1" applyBorder="1" applyAlignment="1"/>
    <xf numFmtId="0" fontId="3" fillId="2" borderId="2" xfId="2" applyFont="1" applyFill="1" applyBorder="1"/>
    <xf numFmtId="164" fontId="3" fillId="2" borderId="2" xfId="2" applyNumberFormat="1" applyFont="1" applyFill="1" applyBorder="1"/>
    <xf numFmtId="164" fontId="3" fillId="2" borderId="2" xfId="4" applyNumberFormat="1" applyFont="1" applyFill="1" applyBorder="1"/>
    <xf numFmtId="164" fontId="4" fillId="0" borderId="0" xfId="0" applyNumberFormat="1" applyFont="1"/>
    <xf numFmtId="164" fontId="0" fillId="0" borderId="0" xfId="0" applyNumberFormat="1"/>
    <xf numFmtId="0" fontId="3" fillId="2" borderId="2" xfId="4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5" borderId="0" xfId="0" applyFont="1" applyFill="1"/>
    <xf numFmtId="164" fontId="4" fillId="0" borderId="0" xfId="1" applyNumberFormat="1" applyFont="1"/>
    <xf numFmtId="0" fontId="3" fillId="0" borderId="0" xfId="0" applyFont="1"/>
    <xf numFmtId="164" fontId="5" fillId="4" borderId="2" xfId="1" applyNumberFormat="1" applyFont="1" applyFill="1" applyBorder="1"/>
    <xf numFmtId="164" fontId="5" fillId="4" borderId="12" xfId="1" applyNumberFormat="1" applyFont="1" applyFill="1" applyBorder="1"/>
    <xf numFmtId="164" fontId="3" fillId="0" borderId="0" xfId="1" applyNumberFormat="1" applyFont="1"/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/>
    <xf numFmtId="164" fontId="3" fillId="0" borderId="0" xfId="0" applyNumberFormat="1" applyFont="1"/>
    <xf numFmtId="164" fontId="3" fillId="0" borderId="2" xfId="0" applyNumberFormat="1" applyFont="1" applyBorder="1"/>
    <xf numFmtId="0" fontId="3" fillId="6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0" borderId="2" xfId="1" applyNumberFormat="1" applyFont="1" applyBorder="1"/>
    <xf numFmtId="0" fontId="3" fillId="7" borderId="2" xfId="0" applyFont="1" applyFill="1" applyBorder="1"/>
    <xf numFmtId="164" fontId="3" fillId="7" borderId="2" xfId="1" applyNumberFormat="1" applyFont="1" applyFill="1" applyBorder="1"/>
    <xf numFmtId="164" fontId="4" fillId="0" borderId="0" xfId="0" applyNumberFormat="1" applyFont="1" applyBorder="1"/>
    <xf numFmtId="164" fontId="3" fillId="0" borderId="0" xfId="0" applyNumberFormat="1" applyFont="1" applyBorder="1"/>
    <xf numFmtId="164" fontId="4" fillId="0" borderId="3" xfId="1" applyNumberFormat="1" applyFont="1" applyBorder="1"/>
    <xf numFmtId="164" fontId="3" fillId="0" borderId="3" xfId="1" applyNumberFormat="1" applyFont="1" applyBorder="1"/>
    <xf numFmtId="164" fontId="4" fillId="0" borderId="4" xfId="0" applyNumberFormat="1" applyFont="1" applyBorder="1"/>
    <xf numFmtId="164" fontId="4" fillId="0" borderId="6" xfId="1" applyNumberFormat="1" applyFont="1" applyBorder="1"/>
    <xf numFmtId="165" fontId="4" fillId="0" borderId="2" xfId="0" applyNumberFormat="1" applyFont="1" applyBorder="1"/>
    <xf numFmtId="165" fontId="4" fillId="0" borderId="2" xfId="6" applyNumberFormat="1" applyFont="1" applyBorder="1"/>
    <xf numFmtId="165" fontId="3" fillId="0" borderId="2" xfId="6" applyNumberFormat="1" applyFont="1" applyBorder="1"/>
    <xf numFmtId="0" fontId="4" fillId="0" borderId="2" xfId="0" applyFont="1" applyFill="1" applyBorder="1"/>
    <xf numFmtId="164" fontId="4" fillId="0" borderId="2" xfId="1" applyNumberFormat="1" applyFont="1" applyFill="1" applyBorder="1"/>
    <xf numFmtId="164" fontId="4" fillId="0" borderId="2" xfId="0" applyNumberFormat="1" applyFont="1" applyFill="1" applyBorder="1"/>
    <xf numFmtId="164" fontId="4" fillId="0" borderId="3" xfId="1" applyNumberFormat="1" applyFont="1" applyFill="1" applyBorder="1"/>
    <xf numFmtId="165" fontId="4" fillId="0" borderId="2" xfId="6" applyNumberFormat="1" applyFont="1" applyFill="1" applyBorder="1"/>
    <xf numFmtId="0" fontId="5" fillId="0" borderId="2" xfId="0" applyFont="1" applyFill="1" applyBorder="1"/>
    <xf numFmtId="164" fontId="5" fillId="0" borderId="2" xfId="1" applyNumberFormat="1" applyFont="1" applyFill="1" applyBorder="1"/>
    <xf numFmtId="0" fontId="5" fillId="0" borderId="0" xfId="0" applyFont="1" applyFill="1"/>
    <xf numFmtId="164" fontId="5" fillId="0" borderId="2" xfId="0" applyNumberFormat="1" applyFont="1" applyFill="1" applyBorder="1"/>
    <xf numFmtId="164" fontId="5" fillId="0" borderId="3" xfId="1" applyNumberFormat="1" applyFont="1" applyFill="1" applyBorder="1"/>
    <xf numFmtId="165" fontId="5" fillId="0" borderId="2" xfId="6" applyNumberFormat="1" applyFont="1" applyFill="1" applyBorder="1"/>
    <xf numFmtId="164" fontId="10" fillId="0" borderId="0" xfId="1" applyNumberFormat="1" applyFont="1"/>
    <xf numFmtId="0" fontId="11" fillId="0" borderId="0" xfId="4" applyFont="1" applyFill="1" applyAlignment="1"/>
    <xf numFmtId="0" fontId="0" fillId="0" borderId="0" xfId="0" applyFill="1"/>
    <xf numFmtId="0" fontId="4" fillId="0" borderId="0" xfId="0" applyFont="1" applyFill="1" applyAlignment="1">
      <alignment horizontal="left"/>
    </xf>
    <xf numFmtId="0" fontId="13" fillId="0" borderId="0" xfId="0" applyFont="1" applyFill="1"/>
    <xf numFmtId="164" fontId="12" fillId="0" borderId="0" xfId="0" applyNumberFormat="1" applyFont="1" applyFill="1" applyBorder="1"/>
    <xf numFmtId="0" fontId="12" fillId="0" borderId="0" xfId="0" applyFont="1" applyFill="1"/>
    <xf numFmtId="0" fontId="14" fillId="0" borderId="0" xfId="0" applyFont="1" applyFill="1"/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2" fillId="0" borderId="0" xfId="0" applyFont="1" applyFill="1" applyAlignment="1"/>
    <xf numFmtId="0" fontId="16" fillId="0" borderId="0" xfId="0" applyFont="1" applyFill="1" applyAlignment="1">
      <alignment horizontal="left"/>
    </xf>
    <xf numFmtId="164" fontId="16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Alignment="1">
      <alignment horizontal="left"/>
    </xf>
    <xf numFmtId="0" fontId="17" fillId="0" borderId="0" xfId="0" applyFont="1" applyFill="1"/>
    <xf numFmtId="0" fontId="18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9" fontId="3" fillId="0" borderId="0" xfId="6" applyFont="1"/>
    <xf numFmtId="164" fontId="5" fillId="4" borderId="0" xfId="1" applyNumberFormat="1" applyFont="1" applyFill="1" applyBorder="1"/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164" fontId="3" fillId="6" borderId="10" xfId="0" applyNumberFormat="1" applyFont="1" applyFill="1" applyBorder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5" fillId="0" borderId="0" xfId="0" applyFont="1" applyFill="1" applyAlignment="1"/>
    <xf numFmtId="0" fontId="3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7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right" wrapText="1"/>
    </xf>
  </cellXfs>
  <cellStyles count="7">
    <cellStyle name="Comma" xfId="1" builtinId="3"/>
    <cellStyle name="Comma 8" xfId="3"/>
    <cellStyle name="Comma 9" xfId="5"/>
    <cellStyle name="Normal" xfId="0" builtinId="0"/>
    <cellStyle name="Normal 19" xfId="2"/>
    <cellStyle name="Normal 20" xfId="4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topLeftCell="A103" zoomScale="70" zoomScaleNormal="70" workbookViewId="0">
      <selection activeCell="A115" sqref="A115:Y115"/>
    </sheetView>
  </sheetViews>
  <sheetFormatPr defaultRowHeight="15.75" x14ac:dyDescent="0.25"/>
  <cols>
    <col min="1" max="1" width="9" style="4" customWidth="1"/>
    <col min="2" max="2" width="12" style="4" customWidth="1"/>
    <col min="3" max="3" width="12.85546875" style="4" customWidth="1"/>
    <col min="4" max="4" width="12.140625" style="4" customWidth="1"/>
    <col min="5" max="5" width="12.7109375" style="4" customWidth="1"/>
    <col min="6" max="6" width="10.140625" style="4" customWidth="1"/>
    <col min="7" max="7" width="14.28515625" style="4" customWidth="1"/>
    <col min="8" max="8" width="12.140625" style="4" customWidth="1"/>
    <col min="9" max="9" width="11" style="4" customWidth="1"/>
    <col min="10" max="10" width="11.140625" style="4" customWidth="1"/>
    <col min="11" max="11" width="12.140625" style="4" customWidth="1"/>
    <col min="12" max="12" width="10.85546875" style="4" customWidth="1"/>
    <col min="13" max="13" width="14" style="4" customWidth="1"/>
    <col min="14" max="14" width="12.7109375" style="4" customWidth="1"/>
    <col min="15" max="15" width="11.85546875" style="4" customWidth="1"/>
    <col min="16" max="18" width="7.140625" style="4" customWidth="1"/>
    <col min="19" max="19" width="6.85546875" style="4" customWidth="1"/>
    <col min="20" max="20" width="6.5703125" style="4" customWidth="1"/>
    <col min="21" max="21" width="7.85546875" style="4" customWidth="1"/>
    <col min="22" max="22" width="12" style="4" customWidth="1"/>
    <col min="23" max="23" width="11.85546875" style="4" customWidth="1"/>
    <col min="24" max="24" width="13.7109375" style="4" customWidth="1"/>
    <col min="25" max="25" width="10.5703125" style="4" customWidth="1"/>
    <col min="26" max="26" width="9.140625" style="4"/>
    <col min="27" max="28" width="13.28515625" style="4" customWidth="1"/>
    <col min="29" max="29" width="2.7109375" style="4" customWidth="1"/>
    <col min="30" max="30" width="13.28515625" style="4" customWidth="1"/>
    <col min="31" max="31" width="1.42578125" style="4" customWidth="1"/>
    <col min="32" max="32" width="10.5703125" style="4" bestFit="1" customWidth="1"/>
    <col min="33" max="16384" width="9.140625" style="4"/>
  </cols>
  <sheetData>
    <row r="1" spans="1:34" x14ac:dyDescent="0.25">
      <c r="A1" s="33" t="s">
        <v>63</v>
      </c>
    </row>
    <row r="2" spans="1:34" x14ac:dyDescent="0.25">
      <c r="A2" s="33" t="s">
        <v>46</v>
      </c>
    </row>
    <row r="3" spans="1:34" x14ac:dyDescent="0.25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34" x14ac:dyDescent="0.25">
      <c r="A4" s="127" t="s">
        <v>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34" x14ac:dyDescent="0.25">
      <c r="A5" s="127" t="s">
        <v>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34" x14ac:dyDescent="0.25">
      <c r="A6" s="5"/>
      <c r="B6" s="6"/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34" ht="15" customHeight="1" x14ac:dyDescent="0.25">
      <c r="A7" s="110" t="s">
        <v>42</v>
      </c>
      <c r="B7" s="109" t="s">
        <v>3</v>
      </c>
      <c r="C7" s="109"/>
      <c r="D7" s="109"/>
      <c r="E7" s="109"/>
      <c r="F7" s="109"/>
      <c r="G7" s="109"/>
      <c r="H7" s="112" t="s">
        <v>4</v>
      </c>
      <c r="I7" s="112"/>
      <c r="J7" s="112"/>
      <c r="K7" s="112"/>
      <c r="L7" s="112"/>
      <c r="M7" s="112"/>
      <c r="N7" s="112" t="s">
        <v>5</v>
      </c>
      <c r="O7" s="112"/>
      <c r="P7" s="113" t="s">
        <v>6</v>
      </c>
      <c r="Q7" s="114"/>
      <c r="R7" s="114"/>
      <c r="S7" s="114"/>
      <c r="T7" s="114"/>
      <c r="U7" s="114"/>
      <c r="V7" s="115"/>
      <c r="W7" s="109" t="s">
        <v>40</v>
      </c>
      <c r="X7" s="109" t="s">
        <v>41</v>
      </c>
      <c r="Y7" s="112" t="s">
        <v>21</v>
      </c>
      <c r="AA7" s="109" t="s">
        <v>59</v>
      </c>
      <c r="AB7" s="109" t="s">
        <v>60</v>
      </c>
      <c r="AC7"/>
      <c r="AD7" s="109" t="s">
        <v>65</v>
      </c>
      <c r="AF7" s="109" t="s">
        <v>69</v>
      </c>
      <c r="AG7" s="109" t="s">
        <v>70</v>
      </c>
    </row>
    <row r="8" spans="1:34" ht="15" customHeight="1" x14ac:dyDescent="0.25">
      <c r="A8" s="111"/>
      <c r="B8" s="109"/>
      <c r="C8" s="109"/>
      <c r="D8" s="109"/>
      <c r="E8" s="109"/>
      <c r="F8" s="109"/>
      <c r="G8" s="109"/>
      <c r="H8" s="112"/>
      <c r="I8" s="112"/>
      <c r="J8" s="112"/>
      <c r="K8" s="112"/>
      <c r="L8" s="112"/>
      <c r="M8" s="112"/>
      <c r="N8" s="112"/>
      <c r="O8" s="112"/>
      <c r="P8" s="116"/>
      <c r="Q8" s="117"/>
      <c r="R8" s="117"/>
      <c r="S8" s="117"/>
      <c r="T8" s="117"/>
      <c r="U8" s="117"/>
      <c r="V8" s="118"/>
      <c r="W8" s="109"/>
      <c r="X8" s="109"/>
      <c r="Y8" s="112"/>
      <c r="AA8" s="109"/>
      <c r="AB8" s="109"/>
      <c r="AC8"/>
      <c r="AD8" s="109"/>
      <c r="AF8" s="109"/>
      <c r="AG8" s="109"/>
    </row>
    <row r="9" spans="1:34" ht="18.75" customHeight="1" x14ac:dyDescent="0.25">
      <c r="A9" s="111"/>
      <c r="B9" s="112" t="s">
        <v>7</v>
      </c>
      <c r="C9" s="112" t="s">
        <v>8</v>
      </c>
      <c r="D9" s="112" t="s">
        <v>9</v>
      </c>
      <c r="E9" s="112" t="s">
        <v>10</v>
      </c>
      <c r="F9" s="109" t="s">
        <v>11</v>
      </c>
      <c r="G9" s="112" t="s">
        <v>12</v>
      </c>
      <c r="H9" s="112" t="s">
        <v>7</v>
      </c>
      <c r="I9" s="112" t="s">
        <v>8</v>
      </c>
      <c r="J9" s="112" t="s">
        <v>9</v>
      </c>
      <c r="K9" s="112" t="s">
        <v>10</v>
      </c>
      <c r="L9" s="109" t="s">
        <v>11</v>
      </c>
      <c r="M9" s="112" t="s">
        <v>12</v>
      </c>
      <c r="N9" s="112" t="s">
        <v>7</v>
      </c>
      <c r="O9" s="112" t="s">
        <v>8</v>
      </c>
      <c r="P9" s="120" t="s">
        <v>13</v>
      </c>
      <c r="Q9" s="121"/>
      <c r="R9" s="121"/>
      <c r="S9" s="121"/>
      <c r="T9" s="121"/>
      <c r="U9" s="121"/>
      <c r="V9" s="122"/>
      <c r="W9" s="109"/>
      <c r="X9" s="109"/>
      <c r="Y9" s="112"/>
      <c r="AA9" s="109"/>
      <c r="AB9" s="109"/>
      <c r="AC9"/>
      <c r="AD9" s="109"/>
      <c r="AF9" s="109"/>
      <c r="AG9" s="109"/>
    </row>
    <row r="10" spans="1:34" ht="47.25" x14ac:dyDescent="0.25">
      <c r="A10" s="125"/>
      <c r="B10" s="112"/>
      <c r="C10" s="112"/>
      <c r="D10" s="112"/>
      <c r="E10" s="112"/>
      <c r="F10" s="109"/>
      <c r="G10" s="112"/>
      <c r="H10" s="112"/>
      <c r="I10" s="112"/>
      <c r="J10" s="112"/>
      <c r="K10" s="112"/>
      <c r="L10" s="109"/>
      <c r="M10" s="112"/>
      <c r="N10" s="112"/>
      <c r="O10" s="112"/>
      <c r="P10" s="12" t="s">
        <v>14</v>
      </c>
      <c r="Q10" s="12" t="s">
        <v>15</v>
      </c>
      <c r="R10" s="13" t="s">
        <v>16</v>
      </c>
      <c r="S10" s="12" t="s">
        <v>17</v>
      </c>
      <c r="T10" s="12" t="s">
        <v>18</v>
      </c>
      <c r="U10" s="12" t="s">
        <v>19</v>
      </c>
      <c r="V10" s="12" t="s">
        <v>20</v>
      </c>
      <c r="W10" s="109"/>
      <c r="X10" s="109"/>
      <c r="Y10" s="112"/>
      <c r="AA10" s="109"/>
      <c r="AB10" s="109"/>
      <c r="AC10"/>
      <c r="AD10" s="109"/>
      <c r="AF10" s="110"/>
      <c r="AG10" s="110"/>
    </row>
    <row r="11" spans="1:34" x14ac:dyDescent="0.25">
      <c r="A11" s="1" t="s">
        <v>22</v>
      </c>
      <c r="B11" s="8">
        <v>473</v>
      </c>
      <c r="C11" s="8">
        <v>3136000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>SUM(B11,H11)</f>
        <v>473</v>
      </c>
      <c r="O11" s="8">
        <f>SUM(C11,I11)</f>
        <v>3136000</v>
      </c>
      <c r="P11" s="9"/>
      <c r="Q11" s="9"/>
      <c r="R11" s="9"/>
      <c r="S11" s="9"/>
      <c r="T11" s="9"/>
      <c r="U11" s="9"/>
      <c r="V11" s="9">
        <v>1</v>
      </c>
      <c r="W11" s="8">
        <f>SUM(P11:V11)</f>
        <v>1</v>
      </c>
      <c r="X11" s="8">
        <f t="shared" ref="X11:X27" si="0">SUM(B11,D11:G11,H11,J11:M11)</f>
        <v>473</v>
      </c>
      <c r="Y11" s="14">
        <f>SUM(W11:X11)</f>
        <v>474</v>
      </c>
      <c r="AA11" s="50">
        <f>SUM(B11,D11:G11,W11)</f>
        <v>474</v>
      </c>
      <c r="AB11" s="50">
        <f>SUM(H11,J11:M11)</f>
        <v>0</v>
      </c>
      <c r="AC11"/>
      <c r="AD11" s="50">
        <f>SUM(B11,D11:G11)</f>
        <v>473</v>
      </c>
      <c r="AF11" s="56">
        <v>23340</v>
      </c>
      <c r="AG11" s="66"/>
    </row>
    <row r="12" spans="1:34" x14ac:dyDescent="0.25">
      <c r="A12" s="2" t="s">
        <v>23</v>
      </c>
      <c r="B12" s="10">
        <v>367</v>
      </c>
      <c r="C12" s="10">
        <v>3395500</v>
      </c>
      <c r="D12" s="10">
        <v>0</v>
      </c>
      <c r="E12" s="10">
        <v>0</v>
      </c>
      <c r="F12" s="10">
        <v>63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8">
        <f t="shared" ref="N12:N27" si="1">SUM(B12,H12)</f>
        <v>367</v>
      </c>
      <c r="O12" s="8">
        <f t="shared" ref="O12:O27" si="2">SUM(C12,I12)</f>
        <v>3395500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8">
        <f t="shared" ref="W12:W27" si="3">SUM(P12:V12)</f>
        <v>0</v>
      </c>
      <c r="X12" s="8">
        <f t="shared" si="0"/>
        <v>430</v>
      </c>
      <c r="Y12" s="14">
        <f t="shared" ref="Y12:Y27" si="4">SUM(W12:X12)</f>
        <v>430</v>
      </c>
      <c r="AA12" s="50">
        <f t="shared" ref="AA12:AA27" si="5">SUM(B12,D12:G12,W12)</f>
        <v>430</v>
      </c>
      <c r="AB12" s="50">
        <f t="shared" ref="AB12:AB27" si="6">SUM(H12,J12:M12)</f>
        <v>0</v>
      </c>
      <c r="AD12" s="50">
        <f t="shared" ref="AD12:AD27" si="7">SUM(B12,D12:G12)</f>
        <v>430</v>
      </c>
      <c r="AF12" s="65">
        <v>7251</v>
      </c>
      <c r="AG12" s="67">
        <f>Y12/AF12</f>
        <v>5.9302165218590538E-2</v>
      </c>
    </row>
    <row r="13" spans="1:34" x14ac:dyDescent="0.25">
      <c r="A13" s="2" t="s">
        <v>24</v>
      </c>
      <c r="B13" s="10">
        <v>197</v>
      </c>
      <c r="C13" s="10">
        <v>1355000</v>
      </c>
      <c r="D13" s="10">
        <v>0</v>
      </c>
      <c r="E13" s="10">
        <v>0</v>
      </c>
      <c r="F13" s="10">
        <v>0</v>
      </c>
      <c r="G13" s="10">
        <v>0</v>
      </c>
      <c r="H13" s="10">
        <v>46</v>
      </c>
      <c r="I13" s="10">
        <v>444556</v>
      </c>
      <c r="J13" s="10">
        <v>0</v>
      </c>
      <c r="K13" s="10">
        <v>0</v>
      </c>
      <c r="L13" s="10">
        <v>0</v>
      </c>
      <c r="M13" s="10">
        <v>0</v>
      </c>
      <c r="N13" s="8">
        <f t="shared" si="1"/>
        <v>243</v>
      </c>
      <c r="O13" s="8">
        <f t="shared" si="2"/>
        <v>1799556</v>
      </c>
      <c r="P13" s="9">
        <v>0</v>
      </c>
      <c r="Q13" s="9">
        <v>0</v>
      </c>
      <c r="R13" s="9">
        <v>0</v>
      </c>
      <c r="S13" s="9">
        <v>0</v>
      </c>
      <c r="T13" s="9">
        <v>4</v>
      </c>
      <c r="U13" s="9">
        <v>0</v>
      </c>
      <c r="V13" s="9">
        <v>0</v>
      </c>
      <c r="W13" s="8">
        <f t="shared" si="3"/>
        <v>4</v>
      </c>
      <c r="X13" s="8">
        <f t="shared" si="0"/>
        <v>243</v>
      </c>
      <c r="Y13" s="14">
        <f t="shared" si="4"/>
        <v>247</v>
      </c>
      <c r="AA13" s="50">
        <f t="shared" si="5"/>
        <v>201</v>
      </c>
      <c r="AB13" s="50">
        <f t="shared" si="6"/>
        <v>46</v>
      </c>
      <c r="AD13" s="50">
        <f t="shared" si="7"/>
        <v>197</v>
      </c>
      <c r="AF13" s="62">
        <v>21109</v>
      </c>
      <c r="AG13" s="67">
        <f>Y13/AF13</f>
        <v>1.1701170117011701E-2</v>
      </c>
    </row>
    <row r="14" spans="1:34" x14ac:dyDescent="0.25">
      <c r="A14" s="2" t="s">
        <v>25</v>
      </c>
      <c r="B14" s="10">
        <v>284</v>
      </c>
      <c r="C14" s="10">
        <v>1842000</v>
      </c>
      <c r="D14" s="10">
        <v>274</v>
      </c>
      <c r="E14" s="10">
        <v>0</v>
      </c>
      <c r="F14" s="10">
        <v>0</v>
      </c>
      <c r="G14" s="10">
        <v>4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8">
        <f t="shared" si="1"/>
        <v>284</v>
      </c>
      <c r="O14" s="8">
        <f t="shared" si="2"/>
        <v>1842000</v>
      </c>
      <c r="P14" s="9">
        <v>98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8">
        <f t="shared" si="3"/>
        <v>98</v>
      </c>
      <c r="X14" s="8">
        <f t="shared" si="0"/>
        <v>562</v>
      </c>
      <c r="Y14" s="14">
        <f t="shared" si="4"/>
        <v>660</v>
      </c>
      <c r="AA14" s="50">
        <f t="shared" si="5"/>
        <v>660</v>
      </c>
      <c r="AB14" s="50">
        <f t="shared" si="6"/>
        <v>0</v>
      </c>
      <c r="AD14" s="50">
        <f t="shared" si="7"/>
        <v>562</v>
      </c>
      <c r="AF14" s="62">
        <v>11880</v>
      </c>
      <c r="AG14" s="67">
        <f t="shared" ref="AG14:AG26" si="8">Y14/AF14</f>
        <v>5.5555555555555552E-2</v>
      </c>
    </row>
    <row r="15" spans="1:34" x14ac:dyDescent="0.25">
      <c r="A15" s="2" t="s">
        <v>26</v>
      </c>
      <c r="B15" s="10">
        <v>348</v>
      </c>
      <c r="C15" s="10">
        <v>1913000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8">
        <f t="shared" si="1"/>
        <v>348</v>
      </c>
      <c r="O15" s="8">
        <f t="shared" si="2"/>
        <v>1913000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8">
        <f t="shared" si="3"/>
        <v>0</v>
      </c>
      <c r="X15" s="8">
        <f t="shared" si="0"/>
        <v>348</v>
      </c>
      <c r="Y15" s="14">
        <f t="shared" si="4"/>
        <v>348</v>
      </c>
      <c r="AA15" s="50">
        <f t="shared" si="5"/>
        <v>348</v>
      </c>
      <c r="AB15" s="50">
        <f t="shared" si="6"/>
        <v>0</v>
      </c>
      <c r="AD15" s="50">
        <f t="shared" si="7"/>
        <v>348</v>
      </c>
      <c r="AF15" s="62">
        <v>28525</v>
      </c>
      <c r="AG15" s="67">
        <f t="shared" si="8"/>
        <v>1.2199824715162139E-2</v>
      </c>
    </row>
    <row r="16" spans="1:34" x14ac:dyDescent="0.25">
      <c r="A16" s="2" t="s">
        <v>27</v>
      </c>
      <c r="B16" s="10">
        <v>118</v>
      </c>
      <c r="C16" s="10">
        <v>1058000</v>
      </c>
      <c r="D16" s="10"/>
      <c r="E16" s="10"/>
      <c r="F16" s="10"/>
      <c r="G16" s="10"/>
      <c r="H16" s="10">
        <v>139</v>
      </c>
      <c r="I16" s="10">
        <v>695000</v>
      </c>
      <c r="J16" s="10"/>
      <c r="K16" s="10"/>
      <c r="L16" s="10"/>
      <c r="M16" s="10"/>
      <c r="N16" s="8">
        <f t="shared" si="1"/>
        <v>257</v>
      </c>
      <c r="O16" s="8">
        <f t="shared" si="2"/>
        <v>1753000</v>
      </c>
      <c r="P16" s="9"/>
      <c r="Q16" s="9"/>
      <c r="R16" s="9"/>
      <c r="S16" s="9"/>
      <c r="T16" s="9"/>
      <c r="U16" s="9"/>
      <c r="V16" s="9"/>
      <c r="W16" s="8">
        <f t="shared" si="3"/>
        <v>0</v>
      </c>
      <c r="X16" s="8">
        <f t="shared" si="0"/>
        <v>257</v>
      </c>
      <c r="Y16" s="14">
        <f t="shared" si="4"/>
        <v>257</v>
      </c>
      <c r="AA16" s="50">
        <f t="shared" si="5"/>
        <v>118</v>
      </c>
      <c r="AB16" s="50">
        <f t="shared" si="6"/>
        <v>139</v>
      </c>
      <c r="AD16" s="50">
        <f t="shared" si="7"/>
        <v>118</v>
      </c>
      <c r="AF16" s="62">
        <v>31770</v>
      </c>
      <c r="AG16" s="67">
        <f t="shared" si="8"/>
        <v>8.0893925086559654E-3</v>
      </c>
      <c r="AH16" s="4" t="s">
        <v>73</v>
      </c>
    </row>
    <row r="17" spans="1:34" x14ac:dyDescent="0.25">
      <c r="A17" s="2" t="s">
        <v>28</v>
      </c>
      <c r="B17" s="10">
        <v>1094</v>
      </c>
      <c r="C17" s="10">
        <v>10036580</v>
      </c>
      <c r="D17" s="10">
        <v>0</v>
      </c>
      <c r="E17" s="10">
        <v>0</v>
      </c>
      <c r="F17" s="10">
        <v>0</v>
      </c>
      <c r="G17" s="10">
        <v>63</v>
      </c>
      <c r="H17" s="10">
        <v>49</v>
      </c>
      <c r="I17" s="10">
        <v>441000</v>
      </c>
      <c r="J17" s="10">
        <v>0</v>
      </c>
      <c r="K17" s="10">
        <v>0</v>
      </c>
      <c r="L17" s="10">
        <v>0</v>
      </c>
      <c r="M17" s="10">
        <v>24</v>
      </c>
      <c r="N17" s="8">
        <f t="shared" si="1"/>
        <v>1143</v>
      </c>
      <c r="O17" s="8">
        <f t="shared" si="2"/>
        <v>10477580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8">
        <f t="shared" si="3"/>
        <v>0</v>
      </c>
      <c r="X17" s="8">
        <f t="shared" si="0"/>
        <v>1230</v>
      </c>
      <c r="Y17" s="14">
        <f t="shared" si="4"/>
        <v>1230</v>
      </c>
      <c r="AA17" s="50">
        <f t="shared" si="5"/>
        <v>1157</v>
      </c>
      <c r="AB17" s="50">
        <f t="shared" si="6"/>
        <v>73</v>
      </c>
      <c r="AD17" s="50">
        <f t="shared" si="7"/>
        <v>1157</v>
      </c>
      <c r="AF17" s="62">
        <v>17588</v>
      </c>
      <c r="AG17" s="67">
        <f t="shared" si="8"/>
        <v>6.9934045940413914E-2</v>
      </c>
    </row>
    <row r="18" spans="1:34" x14ac:dyDescent="0.25">
      <c r="A18" s="2" t="s">
        <v>29</v>
      </c>
      <c r="B18" s="10">
        <v>746</v>
      </c>
      <c r="C18" s="10">
        <v>6985000</v>
      </c>
      <c r="D18" s="10">
        <v>1</v>
      </c>
      <c r="E18" s="10">
        <v>0</v>
      </c>
      <c r="F18" s="10">
        <v>0</v>
      </c>
      <c r="G18" s="10">
        <v>0</v>
      </c>
      <c r="H18" s="10">
        <v>58</v>
      </c>
      <c r="I18" s="10">
        <v>556500</v>
      </c>
      <c r="J18" s="10">
        <v>0</v>
      </c>
      <c r="K18" s="10">
        <v>0</v>
      </c>
      <c r="L18" s="10">
        <v>0</v>
      </c>
      <c r="M18" s="10">
        <v>0</v>
      </c>
      <c r="N18" s="8">
        <f t="shared" si="1"/>
        <v>804</v>
      </c>
      <c r="O18" s="8">
        <f t="shared" si="2"/>
        <v>7541500</v>
      </c>
      <c r="P18" s="15">
        <v>40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8">
        <f t="shared" si="3"/>
        <v>40</v>
      </c>
      <c r="X18" s="8">
        <f t="shared" si="0"/>
        <v>805</v>
      </c>
      <c r="Y18" s="14">
        <f t="shared" si="4"/>
        <v>845</v>
      </c>
      <c r="AA18" s="50">
        <f t="shared" si="5"/>
        <v>787</v>
      </c>
      <c r="AB18" s="50">
        <f t="shared" si="6"/>
        <v>58</v>
      </c>
      <c r="AD18" s="50">
        <f t="shared" si="7"/>
        <v>747</v>
      </c>
      <c r="AF18" s="62">
        <v>36960</v>
      </c>
      <c r="AG18" s="67">
        <f t="shared" si="8"/>
        <v>2.2862554112554112E-2</v>
      </c>
    </row>
    <row r="19" spans="1:34" x14ac:dyDescent="0.25">
      <c r="A19" s="2" t="s">
        <v>30</v>
      </c>
      <c r="B19" s="10">
        <v>150</v>
      </c>
      <c r="C19" s="10">
        <v>1397000</v>
      </c>
      <c r="D19" s="10">
        <v>0</v>
      </c>
      <c r="E19" s="10">
        <v>0</v>
      </c>
      <c r="F19" s="10">
        <v>0</v>
      </c>
      <c r="G19" s="10">
        <v>3</v>
      </c>
      <c r="H19" s="10">
        <v>39</v>
      </c>
      <c r="I19" s="10">
        <v>345000</v>
      </c>
      <c r="J19" s="10">
        <v>0</v>
      </c>
      <c r="K19" s="10">
        <v>0</v>
      </c>
      <c r="L19" s="10">
        <v>0</v>
      </c>
      <c r="M19" s="10">
        <v>0</v>
      </c>
      <c r="N19" s="8">
        <f t="shared" si="1"/>
        <v>189</v>
      </c>
      <c r="O19" s="8">
        <f t="shared" si="2"/>
        <v>1742000</v>
      </c>
      <c r="P19" s="9">
        <v>7</v>
      </c>
      <c r="Q19" s="9">
        <v>0</v>
      </c>
      <c r="R19" s="9">
        <v>0</v>
      </c>
      <c r="S19" s="9">
        <v>0</v>
      </c>
      <c r="T19" s="9">
        <v>6</v>
      </c>
      <c r="U19" s="9">
        <v>0</v>
      </c>
      <c r="V19" s="9">
        <v>15</v>
      </c>
      <c r="W19" s="8">
        <f t="shared" si="3"/>
        <v>28</v>
      </c>
      <c r="X19" s="8">
        <f t="shared" si="0"/>
        <v>192</v>
      </c>
      <c r="Y19" s="14">
        <f t="shared" si="4"/>
        <v>220</v>
      </c>
      <c r="AA19" s="50">
        <f t="shared" si="5"/>
        <v>181</v>
      </c>
      <c r="AB19" s="50">
        <f t="shared" si="6"/>
        <v>39</v>
      </c>
      <c r="AD19" s="50">
        <f t="shared" si="7"/>
        <v>153</v>
      </c>
      <c r="AF19" s="62">
        <v>33018</v>
      </c>
      <c r="AG19" s="67">
        <f t="shared" si="8"/>
        <v>6.663032285420074E-3</v>
      </c>
    </row>
    <row r="20" spans="1:34" x14ac:dyDescent="0.25">
      <c r="A20" s="2" t="s">
        <v>31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si="1"/>
        <v>0</v>
      </c>
      <c r="O20" s="8">
        <f t="shared" si="2"/>
        <v>0</v>
      </c>
      <c r="P20" s="9"/>
      <c r="Q20" s="9"/>
      <c r="R20" s="9"/>
      <c r="S20" s="9"/>
      <c r="T20" s="9"/>
      <c r="U20" s="9"/>
      <c r="V20" s="9"/>
      <c r="W20" s="8">
        <f t="shared" si="3"/>
        <v>0</v>
      </c>
      <c r="X20" s="8">
        <f t="shared" si="0"/>
        <v>0</v>
      </c>
      <c r="Y20" s="14">
        <f t="shared" si="4"/>
        <v>0</v>
      </c>
      <c r="AA20" s="50">
        <f t="shared" si="5"/>
        <v>0</v>
      </c>
      <c r="AB20" s="50">
        <f t="shared" si="6"/>
        <v>0</v>
      </c>
      <c r="AD20" s="50">
        <f t="shared" si="7"/>
        <v>0</v>
      </c>
      <c r="AF20" s="62">
        <v>25979</v>
      </c>
      <c r="AG20" s="67">
        <f>Y20/AF20</f>
        <v>0</v>
      </c>
    </row>
    <row r="21" spans="1:34" x14ac:dyDescent="0.25">
      <c r="A21" s="2" t="s">
        <v>32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8">
        <f t="shared" si="1"/>
        <v>0</v>
      </c>
      <c r="O21" s="8">
        <f t="shared" si="2"/>
        <v>0</v>
      </c>
      <c r="P21" s="9"/>
      <c r="Q21" s="9"/>
      <c r="R21" s="9"/>
      <c r="S21" s="9"/>
      <c r="T21" s="9"/>
      <c r="U21" s="9"/>
      <c r="V21" s="9"/>
      <c r="W21" s="8">
        <f t="shared" si="3"/>
        <v>0</v>
      </c>
      <c r="X21" s="8">
        <f t="shared" si="0"/>
        <v>0</v>
      </c>
      <c r="Y21" s="14">
        <f t="shared" si="4"/>
        <v>0</v>
      </c>
      <c r="AA21" s="50">
        <f t="shared" si="5"/>
        <v>0</v>
      </c>
      <c r="AB21" s="50">
        <f t="shared" si="6"/>
        <v>0</v>
      </c>
      <c r="AD21" s="50">
        <f t="shared" si="7"/>
        <v>0</v>
      </c>
      <c r="AF21" s="62">
        <v>27822</v>
      </c>
      <c r="AG21" s="67">
        <f t="shared" si="8"/>
        <v>0</v>
      </c>
    </row>
    <row r="22" spans="1:34" x14ac:dyDescent="0.25">
      <c r="A22" s="2" t="s">
        <v>33</v>
      </c>
      <c r="B22" s="10"/>
      <c r="C22" s="10"/>
      <c r="D22" s="10"/>
      <c r="E22" s="10">
        <v>1</v>
      </c>
      <c r="F22" s="10">
        <v>2112</v>
      </c>
      <c r="G22" s="10"/>
      <c r="H22" s="10"/>
      <c r="I22" s="10"/>
      <c r="J22" s="10"/>
      <c r="K22" s="10"/>
      <c r="L22" s="10"/>
      <c r="M22" s="10"/>
      <c r="N22" s="8">
        <f t="shared" si="1"/>
        <v>0</v>
      </c>
      <c r="O22" s="8">
        <f t="shared" si="2"/>
        <v>0</v>
      </c>
      <c r="P22" s="9"/>
      <c r="Q22" s="9"/>
      <c r="R22" s="9"/>
      <c r="S22" s="9"/>
      <c r="T22" s="9"/>
      <c r="U22" s="9"/>
      <c r="V22" s="9">
        <v>4</v>
      </c>
      <c r="W22" s="8">
        <f t="shared" si="3"/>
        <v>4</v>
      </c>
      <c r="X22" s="8">
        <f t="shared" si="0"/>
        <v>2113</v>
      </c>
      <c r="Y22" s="14">
        <f t="shared" si="4"/>
        <v>2117</v>
      </c>
      <c r="AA22" s="50">
        <f t="shared" si="5"/>
        <v>2117</v>
      </c>
      <c r="AB22" s="50">
        <f t="shared" si="6"/>
        <v>0</v>
      </c>
      <c r="AD22" s="50">
        <f t="shared" si="7"/>
        <v>2113</v>
      </c>
      <c r="AF22" s="62">
        <v>28040</v>
      </c>
      <c r="AG22" s="67">
        <f>Y22/AF22</f>
        <v>7.5499286733238233E-2</v>
      </c>
    </row>
    <row r="23" spans="1:34" x14ac:dyDescent="0.25">
      <c r="A23" s="2" t="s">
        <v>34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8">
        <f t="shared" si="1"/>
        <v>0</v>
      </c>
      <c r="O23" s="8">
        <f t="shared" si="2"/>
        <v>0</v>
      </c>
      <c r="P23" s="9"/>
      <c r="Q23" s="9"/>
      <c r="R23" s="9"/>
      <c r="S23" s="9"/>
      <c r="T23" s="9"/>
      <c r="U23" s="9"/>
      <c r="V23" s="9"/>
      <c r="W23" s="8">
        <f t="shared" si="3"/>
        <v>0</v>
      </c>
      <c r="X23" s="8">
        <f t="shared" si="0"/>
        <v>0</v>
      </c>
      <c r="Y23" s="14">
        <f t="shared" si="4"/>
        <v>0</v>
      </c>
      <c r="AA23" s="50">
        <f t="shared" si="5"/>
        <v>0</v>
      </c>
      <c r="AB23" s="50">
        <f t="shared" si="6"/>
        <v>0</v>
      </c>
      <c r="AD23" s="50">
        <f t="shared" si="7"/>
        <v>0</v>
      </c>
      <c r="AF23" s="62">
        <v>24405</v>
      </c>
      <c r="AG23" s="67">
        <f t="shared" si="8"/>
        <v>0</v>
      </c>
    </row>
    <row r="24" spans="1:34" x14ac:dyDescent="0.25">
      <c r="A24" s="2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">
        <f t="shared" si="1"/>
        <v>0</v>
      </c>
      <c r="O24" s="8">
        <f t="shared" si="2"/>
        <v>0</v>
      </c>
      <c r="P24" s="9"/>
      <c r="Q24" s="9"/>
      <c r="R24" s="9"/>
      <c r="S24" s="9"/>
      <c r="T24" s="9"/>
      <c r="U24" s="9"/>
      <c r="V24" s="9"/>
      <c r="W24" s="8">
        <f t="shared" si="3"/>
        <v>0</v>
      </c>
      <c r="X24" s="8">
        <f t="shared" si="0"/>
        <v>0</v>
      </c>
      <c r="Y24" s="14">
        <f t="shared" si="4"/>
        <v>0</v>
      </c>
      <c r="AA24" s="50">
        <f t="shared" si="5"/>
        <v>0</v>
      </c>
      <c r="AB24" s="50">
        <f t="shared" si="6"/>
        <v>0</v>
      </c>
      <c r="AD24" s="50">
        <f t="shared" si="7"/>
        <v>0</v>
      </c>
      <c r="AF24" s="62">
        <v>22190</v>
      </c>
      <c r="AG24" s="67">
        <f t="shared" si="8"/>
        <v>0</v>
      </c>
    </row>
    <row r="25" spans="1:34" x14ac:dyDescent="0.25">
      <c r="A25" s="2" t="s">
        <v>36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si="1"/>
        <v>0</v>
      </c>
      <c r="O25" s="8">
        <f t="shared" si="2"/>
        <v>0</v>
      </c>
      <c r="P25" s="9"/>
      <c r="Q25" s="9"/>
      <c r="R25" s="9"/>
      <c r="S25" s="9"/>
      <c r="T25" s="9"/>
      <c r="U25" s="9"/>
      <c r="V25" s="9"/>
      <c r="W25" s="8">
        <f t="shared" si="3"/>
        <v>0</v>
      </c>
      <c r="X25" s="8">
        <f t="shared" si="0"/>
        <v>0</v>
      </c>
      <c r="Y25" s="14">
        <f t="shared" si="4"/>
        <v>0</v>
      </c>
      <c r="AA25" s="50">
        <f t="shared" si="5"/>
        <v>0</v>
      </c>
      <c r="AB25" s="50">
        <f t="shared" si="6"/>
        <v>0</v>
      </c>
      <c r="AD25" s="50">
        <f t="shared" si="7"/>
        <v>0</v>
      </c>
      <c r="AF25" s="62">
        <v>23545</v>
      </c>
      <c r="AG25" s="67">
        <f t="shared" si="8"/>
        <v>0</v>
      </c>
    </row>
    <row r="26" spans="1:34" x14ac:dyDescent="0.25">
      <c r="A26" s="2" t="s">
        <v>37</v>
      </c>
      <c r="B26" s="10">
        <v>872</v>
      </c>
      <c r="C26" s="10">
        <v>8672000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8">
        <f t="shared" si="1"/>
        <v>872</v>
      </c>
      <c r="O26" s="8">
        <f t="shared" si="2"/>
        <v>8672000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15</v>
      </c>
      <c r="W26" s="8">
        <f t="shared" si="3"/>
        <v>15</v>
      </c>
      <c r="X26" s="8">
        <f t="shared" si="0"/>
        <v>872</v>
      </c>
      <c r="Y26" s="14">
        <f>SUM(W26:X26)</f>
        <v>887</v>
      </c>
      <c r="AA26" s="50">
        <f>SUM(B26,D26:G26,W26)</f>
        <v>887</v>
      </c>
      <c r="AB26" s="50">
        <f t="shared" si="6"/>
        <v>0</v>
      </c>
      <c r="AD26" s="50">
        <f t="shared" si="7"/>
        <v>872</v>
      </c>
      <c r="AF26" s="62">
        <v>15400</v>
      </c>
      <c r="AG26" s="67">
        <f t="shared" si="8"/>
        <v>5.7597402597402599E-2</v>
      </c>
      <c r="AH26" s="4" t="s">
        <v>71</v>
      </c>
    </row>
    <row r="27" spans="1:34" x14ac:dyDescent="0.25">
      <c r="A27" s="3" t="s">
        <v>38</v>
      </c>
      <c r="B27" s="10">
        <v>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1"/>
        <v>0</v>
      </c>
      <c r="O27" s="8">
        <f t="shared" si="2"/>
        <v>0</v>
      </c>
      <c r="P27" s="9"/>
      <c r="Q27" s="9"/>
      <c r="R27" s="9"/>
      <c r="S27" s="9"/>
      <c r="T27" s="9"/>
      <c r="U27" s="9"/>
      <c r="V27" s="9"/>
      <c r="W27" s="8">
        <f t="shared" si="3"/>
        <v>0</v>
      </c>
      <c r="X27" s="8">
        <f t="shared" si="0"/>
        <v>0</v>
      </c>
      <c r="Y27" s="14">
        <f t="shared" si="4"/>
        <v>0</v>
      </c>
      <c r="AA27" s="50">
        <f t="shared" si="5"/>
        <v>0</v>
      </c>
      <c r="AB27" s="50">
        <f t="shared" si="6"/>
        <v>0</v>
      </c>
      <c r="AD27" s="50">
        <f t="shared" si="7"/>
        <v>0</v>
      </c>
      <c r="AF27" s="62">
        <v>0</v>
      </c>
      <c r="AG27" s="67">
        <v>0</v>
      </c>
    </row>
    <row r="28" spans="1:34" x14ac:dyDescent="0.25">
      <c r="A28" s="34" t="s">
        <v>21</v>
      </c>
      <c r="B28" s="35">
        <f>SUM(B11:B27)</f>
        <v>4649</v>
      </c>
      <c r="C28" s="35">
        <f>SUM(C11:C27)</f>
        <v>39790080</v>
      </c>
      <c r="D28" s="35">
        <f t="shared" ref="D28:AD28" si="9">SUM(D11:D27)</f>
        <v>275</v>
      </c>
      <c r="E28" s="35">
        <f t="shared" si="9"/>
        <v>1</v>
      </c>
      <c r="F28" s="35">
        <f t="shared" si="9"/>
        <v>2175</v>
      </c>
      <c r="G28" s="35">
        <f t="shared" si="9"/>
        <v>70</v>
      </c>
      <c r="H28" s="35">
        <f t="shared" si="9"/>
        <v>331</v>
      </c>
      <c r="I28" s="35">
        <f t="shared" si="9"/>
        <v>2482056</v>
      </c>
      <c r="J28" s="35">
        <f t="shared" si="9"/>
        <v>0</v>
      </c>
      <c r="K28" s="35">
        <f t="shared" si="9"/>
        <v>0</v>
      </c>
      <c r="L28" s="35">
        <f t="shared" si="9"/>
        <v>0</v>
      </c>
      <c r="M28" s="35">
        <f t="shared" si="9"/>
        <v>24</v>
      </c>
      <c r="N28" s="35">
        <f t="shared" si="9"/>
        <v>4980</v>
      </c>
      <c r="O28" s="35">
        <f t="shared" si="9"/>
        <v>42272136</v>
      </c>
      <c r="P28" s="35">
        <f t="shared" si="9"/>
        <v>145</v>
      </c>
      <c r="Q28" s="35">
        <f t="shared" si="9"/>
        <v>0</v>
      </c>
      <c r="R28" s="35">
        <f t="shared" si="9"/>
        <v>0</v>
      </c>
      <c r="S28" s="35">
        <f t="shared" si="9"/>
        <v>0</v>
      </c>
      <c r="T28" s="35">
        <f t="shared" si="9"/>
        <v>10</v>
      </c>
      <c r="U28" s="35">
        <f t="shared" si="9"/>
        <v>0</v>
      </c>
      <c r="V28" s="35">
        <f t="shared" si="9"/>
        <v>35</v>
      </c>
      <c r="W28" s="35">
        <f t="shared" si="9"/>
        <v>190</v>
      </c>
      <c r="X28" s="35">
        <f t="shared" si="9"/>
        <v>7525</v>
      </c>
      <c r="Y28" s="35">
        <f>SUM(Y11:Y27)</f>
        <v>7715</v>
      </c>
      <c r="AA28" s="35">
        <f t="shared" si="9"/>
        <v>7360</v>
      </c>
      <c r="AB28" s="35">
        <f>SUM(AB11:AB27)</f>
        <v>355</v>
      </c>
      <c r="AD28" s="35">
        <f t="shared" si="9"/>
        <v>7170</v>
      </c>
      <c r="AF28" s="63">
        <f>SUM(AF11:AF27)</f>
        <v>378822</v>
      </c>
      <c r="AG28" s="68">
        <f>Y28/AF28</f>
        <v>2.0365765451848098E-2</v>
      </c>
    </row>
    <row r="30" spans="1:34" x14ac:dyDescent="0.25">
      <c r="A30" s="33" t="s">
        <v>47</v>
      </c>
      <c r="H30" s="4" t="s">
        <v>43</v>
      </c>
    </row>
    <row r="31" spans="1:34" x14ac:dyDescent="0.25">
      <c r="A31" s="127" t="s">
        <v>0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34" x14ac:dyDescent="0.25">
      <c r="A32" s="127" t="s">
        <v>1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34" x14ac:dyDescent="0.25">
      <c r="A33" s="127" t="s">
        <v>39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34" x14ac:dyDescent="0.25">
      <c r="A34" s="5"/>
      <c r="B34" s="6"/>
      <c r="C34" s="6"/>
      <c r="D34" s="6"/>
      <c r="E34" s="6"/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34" ht="15.75" customHeight="1" x14ac:dyDescent="0.25">
      <c r="A35" s="110" t="s">
        <v>42</v>
      </c>
      <c r="B35" s="109" t="s">
        <v>3</v>
      </c>
      <c r="C35" s="109"/>
      <c r="D35" s="109"/>
      <c r="E35" s="109"/>
      <c r="F35" s="109"/>
      <c r="G35" s="109"/>
      <c r="H35" s="112" t="s">
        <v>4</v>
      </c>
      <c r="I35" s="112"/>
      <c r="J35" s="112"/>
      <c r="K35" s="112"/>
      <c r="L35" s="112"/>
      <c r="M35" s="112"/>
      <c r="N35" s="112" t="s">
        <v>5</v>
      </c>
      <c r="O35" s="112"/>
      <c r="P35" s="113" t="s">
        <v>6</v>
      </c>
      <c r="Q35" s="114"/>
      <c r="R35" s="114"/>
      <c r="S35" s="114"/>
      <c r="T35" s="114"/>
      <c r="U35" s="114"/>
      <c r="V35" s="115"/>
      <c r="W35" s="109" t="s">
        <v>40</v>
      </c>
      <c r="X35" s="109" t="s">
        <v>41</v>
      </c>
      <c r="Y35" s="112" t="s">
        <v>21</v>
      </c>
      <c r="AA35" s="109" t="s">
        <v>59</v>
      </c>
      <c r="AB35" s="109" t="s">
        <v>60</v>
      </c>
      <c r="AC35"/>
      <c r="AD35" s="109" t="s">
        <v>65</v>
      </c>
      <c r="AF35" s="109" t="s">
        <v>69</v>
      </c>
      <c r="AG35" s="109" t="s">
        <v>70</v>
      </c>
    </row>
    <row r="36" spans="1:34" x14ac:dyDescent="0.25">
      <c r="A36" s="111"/>
      <c r="B36" s="109"/>
      <c r="C36" s="109"/>
      <c r="D36" s="109"/>
      <c r="E36" s="109"/>
      <c r="F36" s="109"/>
      <c r="G36" s="109"/>
      <c r="H36" s="112"/>
      <c r="I36" s="112"/>
      <c r="J36" s="112"/>
      <c r="K36" s="112"/>
      <c r="L36" s="112"/>
      <c r="M36" s="112"/>
      <c r="N36" s="112"/>
      <c r="O36" s="112"/>
      <c r="P36" s="116"/>
      <c r="Q36" s="117"/>
      <c r="R36" s="117"/>
      <c r="S36" s="117"/>
      <c r="T36" s="117"/>
      <c r="U36" s="117"/>
      <c r="V36" s="118"/>
      <c r="W36" s="109"/>
      <c r="X36" s="109"/>
      <c r="Y36" s="112"/>
      <c r="AA36" s="109"/>
      <c r="AB36" s="109"/>
      <c r="AC36"/>
      <c r="AD36" s="109"/>
      <c r="AF36" s="109"/>
      <c r="AG36" s="109"/>
    </row>
    <row r="37" spans="1:34" ht="15.75" customHeight="1" x14ac:dyDescent="0.25">
      <c r="A37" s="111"/>
      <c r="B37" s="112" t="s">
        <v>7</v>
      </c>
      <c r="C37" s="112" t="s">
        <v>8</v>
      </c>
      <c r="D37" s="112" t="s">
        <v>9</v>
      </c>
      <c r="E37" s="112" t="s">
        <v>10</v>
      </c>
      <c r="F37" s="109" t="s">
        <v>11</v>
      </c>
      <c r="G37" s="112" t="s">
        <v>12</v>
      </c>
      <c r="H37" s="112" t="s">
        <v>7</v>
      </c>
      <c r="I37" s="112" t="s">
        <v>8</v>
      </c>
      <c r="J37" s="112" t="s">
        <v>9</v>
      </c>
      <c r="K37" s="112" t="s">
        <v>10</v>
      </c>
      <c r="L37" s="109" t="s">
        <v>11</v>
      </c>
      <c r="M37" s="112" t="s">
        <v>12</v>
      </c>
      <c r="N37" s="112" t="s">
        <v>7</v>
      </c>
      <c r="O37" s="112" t="s">
        <v>8</v>
      </c>
      <c r="P37" s="120" t="s">
        <v>13</v>
      </c>
      <c r="Q37" s="121"/>
      <c r="R37" s="121"/>
      <c r="S37" s="121"/>
      <c r="T37" s="121"/>
      <c r="U37" s="121"/>
      <c r="V37" s="122"/>
      <c r="W37" s="109"/>
      <c r="X37" s="109"/>
      <c r="Y37" s="112"/>
      <c r="AA37" s="109"/>
      <c r="AB37" s="109"/>
      <c r="AC37"/>
      <c r="AD37" s="109"/>
      <c r="AF37" s="109"/>
      <c r="AG37" s="109"/>
    </row>
    <row r="38" spans="1:34" ht="47.25" x14ac:dyDescent="0.25">
      <c r="A38" s="125"/>
      <c r="B38" s="112"/>
      <c r="C38" s="112"/>
      <c r="D38" s="112"/>
      <c r="E38" s="112"/>
      <c r="F38" s="109"/>
      <c r="G38" s="112"/>
      <c r="H38" s="112"/>
      <c r="I38" s="112"/>
      <c r="J38" s="112"/>
      <c r="K38" s="112"/>
      <c r="L38" s="109"/>
      <c r="M38" s="112"/>
      <c r="N38" s="112"/>
      <c r="O38" s="112"/>
      <c r="P38" s="12" t="s">
        <v>14</v>
      </c>
      <c r="Q38" s="12" t="s">
        <v>15</v>
      </c>
      <c r="R38" s="13" t="s">
        <v>16</v>
      </c>
      <c r="S38" s="12" t="s">
        <v>17</v>
      </c>
      <c r="T38" s="12" t="s">
        <v>18</v>
      </c>
      <c r="U38" s="12" t="s">
        <v>19</v>
      </c>
      <c r="V38" s="12" t="s">
        <v>20</v>
      </c>
      <c r="W38" s="109"/>
      <c r="X38" s="109"/>
      <c r="Y38" s="112"/>
      <c r="AA38" s="109"/>
      <c r="AB38" s="109"/>
      <c r="AC38"/>
      <c r="AD38" s="109"/>
      <c r="AF38" s="110"/>
      <c r="AG38" s="110"/>
    </row>
    <row r="39" spans="1:34" x14ac:dyDescent="0.25">
      <c r="A39" s="1" t="s">
        <v>22</v>
      </c>
      <c r="B39" s="8">
        <v>99</v>
      </c>
      <c r="C39" s="8">
        <v>581000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>
        <f>SUM(B39,H39)</f>
        <v>99</v>
      </c>
      <c r="O39" s="8">
        <f>SUM(C39,I39)</f>
        <v>581000</v>
      </c>
      <c r="P39" s="9">
        <v>89</v>
      </c>
      <c r="Q39" s="9"/>
      <c r="R39" s="9"/>
      <c r="S39" s="9"/>
      <c r="T39" s="9"/>
      <c r="U39" s="9"/>
      <c r="V39" s="9"/>
      <c r="W39" s="8">
        <f>SUM(P39:V39)</f>
        <v>89</v>
      </c>
      <c r="X39" s="8">
        <f>SUM(B39,D39:G39,H39,J39:M39)</f>
        <v>99</v>
      </c>
      <c r="Y39" s="8">
        <f>SUM(W39:X39)</f>
        <v>188</v>
      </c>
      <c r="AA39" s="50">
        <f>SUM(B39,D39:G39,W39)</f>
        <v>188</v>
      </c>
      <c r="AB39" s="50">
        <f>SUM(H39,J39:M39)</f>
        <v>0</v>
      </c>
      <c r="AC39"/>
      <c r="AD39" s="50">
        <f>SUM(B39,D39:G39)</f>
        <v>99</v>
      </c>
      <c r="AF39" s="56">
        <v>23340</v>
      </c>
      <c r="AG39" s="66"/>
    </row>
    <row r="40" spans="1:34" x14ac:dyDescent="0.25">
      <c r="A40" s="2" t="s">
        <v>23</v>
      </c>
      <c r="B40" s="10">
        <v>180</v>
      </c>
      <c r="C40" s="10">
        <v>1728000</v>
      </c>
      <c r="D40" s="10">
        <v>0</v>
      </c>
      <c r="E40" s="10">
        <v>0</v>
      </c>
      <c r="F40" s="10">
        <v>63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8">
        <f t="shared" ref="N40:N55" si="10">SUM(B40,H40)</f>
        <v>180</v>
      </c>
      <c r="O40" s="8">
        <f t="shared" ref="O40:O55" si="11">SUM(C40,I40)</f>
        <v>1728000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8">
        <f t="shared" ref="W40:W55" si="12">SUM(P40:V40)</f>
        <v>0</v>
      </c>
      <c r="X40" s="8">
        <f t="shared" ref="X40:X55" si="13">SUM(B40,D40:G40,H40,J40:M40)</f>
        <v>243</v>
      </c>
      <c r="Y40" s="8">
        <f t="shared" ref="Y40:Y55" si="14">SUM(W40:X40)</f>
        <v>243</v>
      </c>
      <c r="AA40" s="50">
        <f t="shared" ref="AA40:AA53" si="15">SUM(B40,D40:G40,W40)</f>
        <v>243</v>
      </c>
      <c r="AB40" s="50">
        <f t="shared" ref="AB40:AB55" si="16">SUM(H40,J40:M40)</f>
        <v>0</v>
      </c>
      <c r="AD40" s="50">
        <f t="shared" ref="AD40:AD55" si="17">SUM(B40,D40:G40)</f>
        <v>243</v>
      </c>
      <c r="AF40" s="65">
        <v>7251</v>
      </c>
      <c r="AG40" s="67">
        <f>Y40/AF40</f>
        <v>3.3512618949110465E-2</v>
      </c>
    </row>
    <row r="41" spans="1:34" x14ac:dyDescent="0.25">
      <c r="A41" s="2" t="s">
        <v>24</v>
      </c>
      <c r="B41" s="10">
        <v>2044</v>
      </c>
      <c r="C41" s="10">
        <v>13246000</v>
      </c>
      <c r="D41" s="10">
        <v>275</v>
      </c>
      <c r="E41" s="10">
        <v>0</v>
      </c>
      <c r="F41" s="10">
        <v>0</v>
      </c>
      <c r="G41" s="10">
        <v>37</v>
      </c>
      <c r="H41" s="10">
        <v>0</v>
      </c>
      <c r="I41" s="10">
        <v>0</v>
      </c>
      <c r="J41" s="10">
        <v>0</v>
      </c>
      <c r="K41" s="10">
        <v>4</v>
      </c>
      <c r="L41" s="10">
        <v>0</v>
      </c>
      <c r="M41" s="10">
        <v>0</v>
      </c>
      <c r="N41" s="8">
        <f>SUM(B41,H41)</f>
        <v>2044</v>
      </c>
      <c r="O41" s="8">
        <f t="shared" si="11"/>
        <v>13246000</v>
      </c>
      <c r="P41" s="9">
        <v>54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3</v>
      </c>
      <c r="W41" s="8">
        <f t="shared" si="12"/>
        <v>57</v>
      </c>
      <c r="X41" s="8">
        <f t="shared" si="13"/>
        <v>2360</v>
      </c>
      <c r="Y41" s="8">
        <f t="shared" si="14"/>
        <v>2417</v>
      </c>
      <c r="AA41" s="50">
        <f t="shared" si="15"/>
        <v>2413</v>
      </c>
      <c r="AB41" s="50">
        <f t="shared" si="16"/>
        <v>4</v>
      </c>
      <c r="AD41" s="50">
        <f t="shared" si="17"/>
        <v>2356</v>
      </c>
      <c r="AF41" s="62">
        <v>21109</v>
      </c>
      <c r="AG41" s="67">
        <f>Y41/AF41</f>
        <v>0.11450092377658819</v>
      </c>
    </row>
    <row r="42" spans="1:34" x14ac:dyDescent="0.25">
      <c r="A42" s="2" t="s">
        <v>25</v>
      </c>
      <c r="B42" s="10">
        <v>867</v>
      </c>
      <c r="C42" s="10">
        <v>7562000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8">
        <f t="shared" si="10"/>
        <v>867</v>
      </c>
      <c r="O42" s="8">
        <f t="shared" si="11"/>
        <v>7562000</v>
      </c>
      <c r="P42" s="9">
        <v>81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10</v>
      </c>
      <c r="W42" s="8">
        <f t="shared" si="12"/>
        <v>91</v>
      </c>
      <c r="X42" s="8">
        <f t="shared" si="13"/>
        <v>867</v>
      </c>
      <c r="Y42" s="8">
        <f t="shared" si="14"/>
        <v>958</v>
      </c>
      <c r="Z42" s="39"/>
      <c r="AA42" s="50">
        <f t="shared" si="15"/>
        <v>958</v>
      </c>
      <c r="AB42" s="50">
        <f t="shared" si="16"/>
        <v>0</v>
      </c>
      <c r="AD42" s="50">
        <f t="shared" si="17"/>
        <v>867</v>
      </c>
      <c r="AF42" s="62">
        <v>11880</v>
      </c>
      <c r="AG42" s="67">
        <f t="shared" ref="AG42:AG47" si="18">Y42/AF42</f>
        <v>8.0639730639730636E-2</v>
      </c>
    </row>
    <row r="43" spans="1:34" x14ac:dyDescent="0.25">
      <c r="A43" s="2" t="s">
        <v>26</v>
      </c>
      <c r="B43" s="10">
        <v>1696</v>
      </c>
      <c r="C43" s="10">
        <v>9990000</v>
      </c>
      <c r="D43" s="10"/>
      <c r="E43" s="10"/>
      <c r="F43" s="10"/>
      <c r="G43" s="10"/>
      <c r="H43" s="10">
        <v>161</v>
      </c>
      <c r="I43" s="10">
        <v>865000</v>
      </c>
      <c r="J43" s="10"/>
      <c r="K43" s="10"/>
      <c r="L43" s="10"/>
      <c r="M43" s="10"/>
      <c r="N43" s="8">
        <f t="shared" si="10"/>
        <v>1857</v>
      </c>
      <c r="O43" s="8">
        <f t="shared" si="11"/>
        <v>10855000</v>
      </c>
      <c r="P43" s="9"/>
      <c r="Q43" s="9"/>
      <c r="R43" s="9"/>
      <c r="S43" s="9"/>
      <c r="T43" s="9"/>
      <c r="U43" s="9"/>
      <c r="V43" s="9"/>
      <c r="W43" s="8">
        <f t="shared" si="12"/>
        <v>0</v>
      </c>
      <c r="X43" s="8">
        <f t="shared" si="13"/>
        <v>1857</v>
      </c>
      <c r="Y43" s="8">
        <f t="shared" si="14"/>
        <v>1857</v>
      </c>
      <c r="AA43" s="50">
        <f t="shared" si="15"/>
        <v>1696</v>
      </c>
      <c r="AB43" s="50">
        <f t="shared" si="16"/>
        <v>161</v>
      </c>
      <c r="AD43" s="50">
        <f t="shared" si="17"/>
        <v>1696</v>
      </c>
      <c r="AF43" s="62">
        <v>28525</v>
      </c>
      <c r="AG43" s="67">
        <f t="shared" si="18"/>
        <v>6.5100788781770377E-2</v>
      </c>
    </row>
    <row r="44" spans="1:34" x14ac:dyDescent="0.25">
      <c r="A44" s="2" t="s">
        <v>27</v>
      </c>
      <c r="B44" s="10">
        <v>255</v>
      </c>
      <c r="C44" s="10">
        <v>2390000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8">
        <f t="shared" si="10"/>
        <v>255</v>
      </c>
      <c r="O44" s="8">
        <f t="shared" si="11"/>
        <v>2390000</v>
      </c>
      <c r="P44" s="9"/>
      <c r="Q44" s="9"/>
      <c r="R44" s="9"/>
      <c r="S44" s="9"/>
      <c r="T44" s="9"/>
      <c r="U44" s="9"/>
      <c r="V44" s="9"/>
      <c r="W44" s="8">
        <f t="shared" si="12"/>
        <v>0</v>
      </c>
      <c r="X44" s="8">
        <f t="shared" si="13"/>
        <v>255</v>
      </c>
      <c r="Y44" s="8">
        <f t="shared" si="14"/>
        <v>255</v>
      </c>
      <c r="AA44" s="50">
        <f t="shared" si="15"/>
        <v>255</v>
      </c>
      <c r="AB44" s="50">
        <f t="shared" si="16"/>
        <v>0</v>
      </c>
      <c r="AD44" s="50">
        <f t="shared" si="17"/>
        <v>255</v>
      </c>
      <c r="AF44" s="62">
        <v>31770</v>
      </c>
      <c r="AG44" s="67">
        <f t="shared" si="18"/>
        <v>8.0264400377714831E-3</v>
      </c>
      <c r="AH44" s="4" t="s">
        <v>73</v>
      </c>
    </row>
    <row r="45" spans="1:34" x14ac:dyDescent="0.25">
      <c r="A45" s="2" t="s">
        <v>28</v>
      </c>
      <c r="B45" s="10">
        <v>372</v>
      </c>
      <c r="C45" s="10">
        <v>3594500</v>
      </c>
      <c r="D45" s="10">
        <v>16</v>
      </c>
      <c r="E45" s="10">
        <v>40</v>
      </c>
      <c r="F45" s="10">
        <v>0</v>
      </c>
      <c r="G45" s="10">
        <v>0</v>
      </c>
      <c r="H45" s="10">
        <v>8</v>
      </c>
      <c r="I45" s="10">
        <v>80000</v>
      </c>
      <c r="J45" s="10">
        <v>0</v>
      </c>
      <c r="K45" s="10">
        <v>27</v>
      </c>
      <c r="L45" s="10">
        <v>0</v>
      </c>
      <c r="M45" s="10">
        <v>0</v>
      </c>
      <c r="N45" s="8">
        <f>SUM(B45,H45)</f>
        <v>380</v>
      </c>
      <c r="O45" s="8">
        <f t="shared" si="11"/>
        <v>3674500</v>
      </c>
      <c r="P45" s="9">
        <v>5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8">
        <f t="shared" si="12"/>
        <v>5</v>
      </c>
      <c r="X45" s="8">
        <f t="shared" si="13"/>
        <v>463</v>
      </c>
      <c r="Y45" s="8">
        <f t="shared" si="14"/>
        <v>468</v>
      </c>
      <c r="AA45" s="50">
        <f t="shared" si="15"/>
        <v>433</v>
      </c>
      <c r="AB45" s="50">
        <f t="shared" si="16"/>
        <v>35</v>
      </c>
      <c r="AD45" s="50">
        <f t="shared" si="17"/>
        <v>428</v>
      </c>
      <c r="AF45" s="62">
        <v>17588</v>
      </c>
      <c r="AG45" s="67">
        <f t="shared" si="18"/>
        <v>2.6609051626108712E-2</v>
      </c>
    </row>
    <row r="46" spans="1:34" x14ac:dyDescent="0.25">
      <c r="A46" s="2" t="s">
        <v>29</v>
      </c>
      <c r="B46" s="10">
        <v>555</v>
      </c>
      <c r="C46" s="10">
        <v>5248000</v>
      </c>
      <c r="D46" s="10">
        <v>15</v>
      </c>
      <c r="E46" s="10">
        <v>0</v>
      </c>
      <c r="F46" s="10">
        <v>49</v>
      </c>
      <c r="G46" s="10">
        <v>51</v>
      </c>
      <c r="H46" s="10">
        <v>13</v>
      </c>
      <c r="I46" s="10">
        <v>121000</v>
      </c>
      <c r="J46" s="10">
        <v>0</v>
      </c>
      <c r="K46" s="10">
        <v>0</v>
      </c>
      <c r="L46" s="10">
        <v>0</v>
      </c>
      <c r="M46" s="10">
        <v>0</v>
      </c>
      <c r="N46" s="8">
        <f t="shared" si="10"/>
        <v>568</v>
      </c>
      <c r="O46" s="8">
        <f t="shared" si="11"/>
        <v>5369000</v>
      </c>
      <c r="P46" s="15">
        <v>159</v>
      </c>
      <c r="Q46" s="9"/>
      <c r="R46" s="9"/>
      <c r="S46" s="9"/>
      <c r="T46" s="9"/>
      <c r="U46" s="9"/>
      <c r="V46" s="9">
        <v>0</v>
      </c>
      <c r="W46" s="8">
        <f t="shared" si="12"/>
        <v>159</v>
      </c>
      <c r="X46" s="8">
        <f t="shared" si="13"/>
        <v>683</v>
      </c>
      <c r="Y46" s="8">
        <f t="shared" si="14"/>
        <v>842</v>
      </c>
      <c r="AA46" s="50">
        <f t="shared" si="15"/>
        <v>829</v>
      </c>
      <c r="AB46" s="50">
        <f t="shared" si="16"/>
        <v>13</v>
      </c>
      <c r="AD46" s="50">
        <f t="shared" si="17"/>
        <v>670</v>
      </c>
      <c r="AF46" s="62">
        <v>36960</v>
      </c>
      <c r="AG46" s="67">
        <f t="shared" si="18"/>
        <v>2.2781385281385281E-2</v>
      </c>
    </row>
    <row r="47" spans="1:34" x14ac:dyDescent="0.25">
      <c r="A47" s="2" t="s">
        <v>30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227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8">
        <f t="shared" si="10"/>
        <v>0</v>
      </c>
      <c r="O47" s="8">
        <f t="shared" si="11"/>
        <v>0</v>
      </c>
      <c r="P47" s="9">
        <v>70</v>
      </c>
      <c r="Q47" s="9">
        <v>0</v>
      </c>
      <c r="R47" s="9">
        <v>0</v>
      </c>
      <c r="S47" s="9">
        <v>0</v>
      </c>
      <c r="T47" s="9">
        <v>2</v>
      </c>
      <c r="U47" s="9"/>
      <c r="V47" s="9">
        <v>8</v>
      </c>
      <c r="W47" s="8">
        <f t="shared" si="12"/>
        <v>80</v>
      </c>
      <c r="X47" s="8">
        <f t="shared" si="13"/>
        <v>227</v>
      </c>
      <c r="Y47" s="8">
        <f t="shared" si="14"/>
        <v>307</v>
      </c>
      <c r="AA47" s="50">
        <f t="shared" si="15"/>
        <v>307</v>
      </c>
      <c r="AB47" s="50">
        <f t="shared" si="16"/>
        <v>0</v>
      </c>
      <c r="AD47" s="50">
        <f t="shared" si="17"/>
        <v>227</v>
      </c>
      <c r="AF47" s="62">
        <v>33018</v>
      </c>
      <c r="AG47" s="67">
        <f t="shared" si="18"/>
        <v>9.2979586891998312E-3</v>
      </c>
    </row>
    <row r="48" spans="1:34" x14ac:dyDescent="0.25">
      <c r="A48" s="2" t="s">
        <v>31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8">
        <f t="shared" si="10"/>
        <v>0</v>
      </c>
      <c r="O48" s="8">
        <f t="shared" si="11"/>
        <v>0</v>
      </c>
      <c r="P48" s="9"/>
      <c r="Q48" s="9"/>
      <c r="R48" s="9"/>
      <c r="S48" s="9"/>
      <c r="T48" s="9"/>
      <c r="U48" s="9"/>
      <c r="V48" s="9"/>
      <c r="W48" s="8">
        <f t="shared" si="12"/>
        <v>0</v>
      </c>
      <c r="X48" s="8">
        <f t="shared" si="13"/>
        <v>0</v>
      </c>
      <c r="Y48" s="8">
        <f t="shared" si="14"/>
        <v>0</v>
      </c>
      <c r="AA48" s="50">
        <f t="shared" si="15"/>
        <v>0</v>
      </c>
      <c r="AB48" s="50">
        <f t="shared" si="16"/>
        <v>0</v>
      </c>
      <c r="AD48" s="50">
        <f t="shared" si="17"/>
        <v>0</v>
      </c>
      <c r="AF48" s="62">
        <v>25979</v>
      </c>
      <c r="AG48" s="67">
        <f>Y48/AF48</f>
        <v>0</v>
      </c>
    </row>
    <row r="49" spans="1:34" x14ac:dyDescent="0.25">
      <c r="A49" s="2" t="s">
        <v>32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8">
        <f t="shared" si="10"/>
        <v>0</v>
      </c>
      <c r="O49" s="8">
        <f t="shared" si="11"/>
        <v>0</v>
      </c>
      <c r="P49" s="9"/>
      <c r="Q49" s="9"/>
      <c r="R49" s="9"/>
      <c r="S49" s="9"/>
      <c r="T49" s="9"/>
      <c r="U49" s="9"/>
      <c r="V49" s="9"/>
      <c r="W49" s="8">
        <f t="shared" si="12"/>
        <v>0</v>
      </c>
      <c r="X49" s="8">
        <f t="shared" si="13"/>
        <v>0</v>
      </c>
      <c r="Y49" s="8">
        <f t="shared" si="14"/>
        <v>0</v>
      </c>
      <c r="AA49" s="50">
        <f t="shared" si="15"/>
        <v>0</v>
      </c>
      <c r="AB49" s="50">
        <f t="shared" si="16"/>
        <v>0</v>
      </c>
      <c r="AD49" s="50">
        <f t="shared" si="17"/>
        <v>0</v>
      </c>
      <c r="AF49" s="62">
        <v>27822</v>
      </c>
      <c r="AG49" s="67">
        <f t="shared" ref="AG49" si="19">Y49/AF49</f>
        <v>0</v>
      </c>
    </row>
    <row r="50" spans="1:34" x14ac:dyDescent="0.25">
      <c r="A50" s="2" t="s">
        <v>33</v>
      </c>
      <c r="B50" s="10">
        <v>15</v>
      </c>
      <c r="C50" s="10">
        <v>150000</v>
      </c>
      <c r="D50" s="10"/>
      <c r="E50" s="10">
        <v>1</v>
      </c>
      <c r="F50" s="10"/>
      <c r="G50" s="10">
        <v>72</v>
      </c>
      <c r="H50" s="10"/>
      <c r="I50" s="10"/>
      <c r="J50" s="10"/>
      <c r="K50" s="10"/>
      <c r="L50" s="10"/>
      <c r="M50" s="10"/>
      <c r="N50" s="8">
        <f t="shared" si="10"/>
        <v>15</v>
      </c>
      <c r="O50" s="8">
        <f t="shared" si="11"/>
        <v>150000</v>
      </c>
      <c r="P50" s="9"/>
      <c r="Q50" s="9"/>
      <c r="R50" s="9"/>
      <c r="S50" s="9"/>
      <c r="T50" s="9"/>
      <c r="U50" s="9"/>
      <c r="V50" s="9"/>
      <c r="W50" s="8">
        <f t="shared" si="12"/>
        <v>0</v>
      </c>
      <c r="X50" s="8">
        <f t="shared" si="13"/>
        <v>88</v>
      </c>
      <c r="Y50" s="8">
        <f t="shared" si="14"/>
        <v>88</v>
      </c>
      <c r="AA50" s="50">
        <f t="shared" si="15"/>
        <v>88</v>
      </c>
      <c r="AB50" s="50">
        <f t="shared" si="16"/>
        <v>0</v>
      </c>
      <c r="AD50" s="50">
        <f t="shared" si="17"/>
        <v>88</v>
      </c>
      <c r="AF50" s="62">
        <v>28040</v>
      </c>
      <c r="AG50" s="67">
        <f>Y50/AF50</f>
        <v>3.1383737517831668E-3</v>
      </c>
    </row>
    <row r="51" spans="1:34" x14ac:dyDescent="0.25">
      <c r="A51" s="2" t="s">
        <v>34</v>
      </c>
      <c r="B51" s="10">
        <v>3626</v>
      </c>
      <c r="C51" s="10">
        <v>25536500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8">
        <f t="shared" si="10"/>
        <v>3626</v>
      </c>
      <c r="O51" s="8">
        <f t="shared" si="11"/>
        <v>25536500</v>
      </c>
      <c r="P51" s="9"/>
      <c r="Q51" s="9"/>
      <c r="R51" s="9"/>
      <c r="S51" s="9"/>
      <c r="T51" s="9"/>
      <c r="U51" s="9"/>
      <c r="V51" s="9"/>
      <c r="W51" s="8">
        <f t="shared" si="12"/>
        <v>0</v>
      </c>
      <c r="X51" s="8">
        <f t="shared" si="13"/>
        <v>3626</v>
      </c>
      <c r="Y51" s="8">
        <f t="shared" si="14"/>
        <v>3626</v>
      </c>
      <c r="AA51" s="50">
        <f t="shared" si="15"/>
        <v>3626</v>
      </c>
      <c r="AB51" s="50">
        <f t="shared" si="16"/>
        <v>0</v>
      </c>
      <c r="AD51" s="50">
        <f t="shared" si="17"/>
        <v>3626</v>
      </c>
      <c r="AF51" s="62">
        <v>24405</v>
      </c>
      <c r="AG51" s="67">
        <f t="shared" ref="AG51:AG54" si="20">Y51/AF51</f>
        <v>0.14857611145257119</v>
      </c>
    </row>
    <row r="52" spans="1:34" x14ac:dyDescent="0.25">
      <c r="A52" s="2" t="s">
        <v>35</v>
      </c>
      <c r="B52" s="10"/>
      <c r="C52" s="10"/>
      <c r="D52" s="10"/>
      <c r="E52" s="10">
        <v>24</v>
      </c>
      <c r="F52" s="10"/>
      <c r="G52" s="10">
        <v>1056</v>
      </c>
      <c r="H52" s="10"/>
      <c r="I52" s="10"/>
      <c r="J52" s="10" t="s">
        <v>43</v>
      </c>
      <c r="K52" s="10"/>
      <c r="L52" s="10"/>
      <c r="M52" s="10">
        <v>1</v>
      </c>
      <c r="N52" s="8">
        <f t="shared" si="10"/>
        <v>0</v>
      </c>
      <c r="O52" s="8">
        <f t="shared" si="11"/>
        <v>0</v>
      </c>
      <c r="P52" s="9"/>
      <c r="Q52" s="9"/>
      <c r="R52" s="9"/>
      <c r="S52" s="9"/>
      <c r="T52" s="9"/>
      <c r="U52" s="9"/>
      <c r="V52" s="9"/>
      <c r="W52" s="8">
        <f t="shared" si="12"/>
        <v>0</v>
      </c>
      <c r="X52" s="8">
        <f t="shared" si="13"/>
        <v>1081</v>
      </c>
      <c r="Y52" s="8">
        <f t="shared" si="14"/>
        <v>1081</v>
      </c>
      <c r="AA52" s="50">
        <f t="shared" si="15"/>
        <v>1080</v>
      </c>
      <c r="AB52" s="50">
        <f t="shared" si="16"/>
        <v>1</v>
      </c>
      <c r="AD52" s="50">
        <f t="shared" si="17"/>
        <v>1080</v>
      </c>
      <c r="AF52" s="62">
        <v>22190</v>
      </c>
      <c r="AG52" s="67">
        <f t="shared" si="20"/>
        <v>4.8715637674628214E-2</v>
      </c>
    </row>
    <row r="53" spans="1:34" x14ac:dyDescent="0.25">
      <c r="A53" s="2" t="s">
        <v>36</v>
      </c>
      <c r="B53" s="10"/>
      <c r="C53" s="10"/>
      <c r="D53" s="10">
        <v>100</v>
      </c>
      <c r="E53" s="10"/>
      <c r="F53" s="10">
        <v>2</v>
      </c>
      <c r="G53" s="10"/>
      <c r="H53" s="10"/>
      <c r="I53" s="10"/>
      <c r="J53" s="10"/>
      <c r="K53" s="10"/>
      <c r="L53" s="10"/>
      <c r="M53" s="10"/>
      <c r="N53" s="8">
        <f t="shared" si="10"/>
        <v>0</v>
      </c>
      <c r="O53" s="8">
        <f t="shared" si="11"/>
        <v>0</v>
      </c>
      <c r="P53" s="9"/>
      <c r="Q53" s="9"/>
      <c r="R53" s="9"/>
      <c r="S53" s="9"/>
      <c r="T53" s="9"/>
      <c r="U53" s="9"/>
      <c r="V53" s="9"/>
      <c r="W53" s="8">
        <f t="shared" si="12"/>
        <v>0</v>
      </c>
      <c r="X53" s="8">
        <f t="shared" si="13"/>
        <v>102</v>
      </c>
      <c r="Y53" s="8">
        <f t="shared" si="14"/>
        <v>102</v>
      </c>
      <c r="AA53" s="50">
        <f t="shared" si="15"/>
        <v>102</v>
      </c>
      <c r="AB53" s="50">
        <f t="shared" si="16"/>
        <v>0</v>
      </c>
      <c r="AD53" s="50">
        <f t="shared" si="17"/>
        <v>102</v>
      </c>
      <c r="AF53" s="62">
        <v>23545</v>
      </c>
      <c r="AG53" s="67">
        <f t="shared" si="20"/>
        <v>4.3321299638989169E-3</v>
      </c>
    </row>
    <row r="54" spans="1:34" x14ac:dyDescent="0.25">
      <c r="A54" s="2" t="s">
        <v>37</v>
      </c>
      <c r="B54" s="10">
        <v>1522</v>
      </c>
      <c r="C54" s="10">
        <v>14930000</v>
      </c>
      <c r="D54" s="10">
        <v>0</v>
      </c>
      <c r="E54" s="10">
        <v>0</v>
      </c>
      <c r="F54" s="10">
        <v>0</v>
      </c>
      <c r="G54" s="10">
        <v>176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23</v>
      </c>
      <c r="N54" s="8">
        <f t="shared" si="10"/>
        <v>1522</v>
      </c>
      <c r="O54" s="8">
        <f t="shared" si="11"/>
        <v>14930000</v>
      </c>
      <c r="P54" s="9">
        <v>7</v>
      </c>
      <c r="Q54" s="9">
        <v>0</v>
      </c>
      <c r="R54" s="9">
        <v>0</v>
      </c>
      <c r="S54" s="9">
        <v>0</v>
      </c>
      <c r="T54" s="9">
        <v>0</v>
      </c>
      <c r="U54" s="9">
        <v>6</v>
      </c>
      <c r="V54" s="9">
        <v>0</v>
      </c>
      <c r="W54" s="8">
        <f t="shared" si="12"/>
        <v>13</v>
      </c>
      <c r="X54" s="8">
        <f t="shared" si="13"/>
        <v>1721</v>
      </c>
      <c r="Y54" s="8">
        <f t="shared" si="14"/>
        <v>1734</v>
      </c>
      <c r="AA54" s="50">
        <f>SUM(B54,D54:G54,W54)</f>
        <v>1711</v>
      </c>
      <c r="AB54" s="50">
        <f t="shared" si="16"/>
        <v>23</v>
      </c>
      <c r="AD54" s="50">
        <f t="shared" si="17"/>
        <v>1698</v>
      </c>
      <c r="AF54" s="62">
        <v>15400</v>
      </c>
      <c r="AG54" s="67">
        <f t="shared" si="20"/>
        <v>0.1125974025974026</v>
      </c>
      <c r="AH54" s="4" t="s">
        <v>71</v>
      </c>
    </row>
    <row r="55" spans="1:34" x14ac:dyDescent="0.25">
      <c r="A55" s="3" t="s">
        <v>38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8">
        <f t="shared" si="10"/>
        <v>0</v>
      </c>
      <c r="O55" s="8">
        <f t="shared" si="11"/>
        <v>0</v>
      </c>
      <c r="P55" s="9"/>
      <c r="Q55" s="9"/>
      <c r="R55" s="9"/>
      <c r="S55" s="9"/>
      <c r="T55" s="9"/>
      <c r="U55" s="9"/>
      <c r="V55" s="9"/>
      <c r="W55" s="8">
        <f t="shared" si="12"/>
        <v>0</v>
      </c>
      <c r="X55" s="8">
        <f t="shared" si="13"/>
        <v>0</v>
      </c>
      <c r="Y55" s="8">
        <f t="shared" si="14"/>
        <v>0</v>
      </c>
      <c r="AA55" s="50">
        <f t="shared" ref="AA55" si="21">SUM(B55,D55:G55,W55)</f>
        <v>0</v>
      </c>
      <c r="AB55" s="50">
        <f t="shared" si="16"/>
        <v>0</v>
      </c>
      <c r="AD55" s="50">
        <f t="shared" si="17"/>
        <v>0</v>
      </c>
      <c r="AF55" s="62">
        <v>0</v>
      </c>
      <c r="AG55" s="67">
        <v>0</v>
      </c>
    </row>
    <row r="56" spans="1:34" x14ac:dyDescent="0.25">
      <c r="A56" s="34" t="s">
        <v>21</v>
      </c>
      <c r="B56" s="35">
        <f>SUM(B39:B55)</f>
        <v>11231</v>
      </c>
      <c r="C56" s="35">
        <f t="shared" ref="C56:Y56" si="22">SUM(C39:C55)</f>
        <v>84956000</v>
      </c>
      <c r="D56" s="35">
        <f t="shared" si="22"/>
        <v>406</v>
      </c>
      <c r="E56" s="35">
        <f t="shared" si="22"/>
        <v>65</v>
      </c>
      <c r="F56" s="35">
        <f t="shared" si="22"/>
        <v>114</v>
      </c>
      <c r="G56" s="35">
        <f t="shared" si="22"/>
        <v>1619</v>
      </c>
      <c r="H56" s="35">
        <f t="shared" si="22"/>
        <v>182</v>
      </c>
      <c r="I56" s="35">
        <f t="shared" si="22"/>
        <v>1066000</v>
      </c>
      <c r="J56" s="35">
        <f t="shared" si="22"/>
        <v>0</v>
      </c>
      <c r="K56" s="35">
        <f t="shared" si="22"/>
        <v>31</v>
      </c>
      <c r="L56" s="35">
        <f t="shared" si="22"/>
        <v>0</v>
      </c>
      <c r="M56" s="35">
        <f t="shared" si="22"/>
        <v>24</v>
      </c>
      <c r="N56" s="35">
        <f>SUM(N39:N55)</f>
        <v>11413</v>
      </c>
      <c r="O56" s="35">
        <f t="shared" si="22"/>
        <v>86022000</v>
      </c>
      <c r="P56" s="35">
        <f t="shared" si="22"/>
        <v>465</v>
      </c>
      <c r="Q56" s="35">
        <f t="shared" si="22"/>
        <v>0</v>
      </c>
      <c r="R56" s="35">
        <f t="shared" si="22"/>
        <v>0</v>
      </c>
      <c r="S56" s="35">
        <f t="shared" si="22"/>
        <v>0</v>
      </c>
      <c r="T56" s="35">
        <f t="shared" si="22"/>
        <v>2</v>
      </c>
      <c r="U56" s="35">
        <f t="shared" si="22"/>
        <v>6</v>
      </c>
      <c r="V56" s="35">
        <f t="shared" si="22"/>
        <v>21</v>
      </c>
      <c r="W56" s="35">
        <f t="shared" si="22"/>
        <v>494</v>
      </c>
      <c r="X56" s="35">
        <f t="shared" si="22"/>
        <v>13672</v>
      </c>
      <c r="Y56" s="35">
        <f t="shared" si="22"/>
        <v>14166</v>
      </c>
      <c r="AA56" s="35">
        <f t="shared" ref="AA56" si="23">SUM(AA39:AA55)</f>
        <v>13929</v>
      </c>
      <c r="AB56" s="35">
        <f>SUM(AB39:AB55)</f>
        <v>237</v>
      </c>
      <c r="AD56" s="35">
        <f t="shared" ref="AD56" si="24">SUM(AD39:AD55)</f>
        <v>13435</v>
      </c>
      <c r="AF56" s="63">
        <f>SUM(AF39:AF55)</f>
        <v>378822</v>
      </c>
      <c r="AG56" s="68">
        <f>Y56/AF56</f>
        <v>3.7394871469977983E-2</v>
      </c>
    </row>
    <row r="58" spans="1:34" x14ac:dyDescent="0.25">
      <c r="A58" s="33" t="s">
        <v>48</v>
      </c>
    </row>
    <row r="59" spans="1:34" x14ac:dyDescent="0.25">
      <c r="A59" s="124" t="s">
        <v>0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</row>
    <row r="60" spans="1:34" x14ac:dyDescent="0.25">
      <c r="A60" s="124" t="s">
        <v>1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</row>
    <row r="61" spans="1:34" x14ac:dyDescent="0.25">
      <c r="A61" s="124" t="s">
        <v>44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</row>
    <row r="62" spans="1:34" x14ac:dyDescent="0.25">
      <c r="A62" s="16"/>
      <c r="B62" s="17"/>
      <c r="C62" s="17"/>
      <c r="D62" s="17"/>
      <c r="E62" s="17"/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34" ht="15.75" customHeight="1" x14ac:dyDescent="0.25">
      <c r="A63" s="110" t="s">
        <v>42</v>
      </c>
      <c r="B63" s="109" t="s">
        <v>3</v>
      </c>
      <c r="C63" s="109"/>
      <c r="D63" s="109"/>
      <c r="E63" s="109"/>
      <c r="F63" s="109"/>
      <c r="G63" s="109"/>
      <c r="H63" s="112" t="s">
        <v>4</v>
      </c>
      <c r="I63" s="112"/>
      <c r="J63" s="112"/>
      <c r="K63" s="112"/>
      <c r="L63" s="112"/>
      <c r="M63" s="112"/>
      <c r="N63" s="112" t="s">
        <v>5</v>
      </c>
      <c r="O63" s="112"/>
      <c r="P63" s="113" t="s">
        <v>6</v>
      </c>
      <c r="Q63" s="114"/>
      <c r="R63" s="114"/>
      <c r="S63" s="114"/>
      <c r="T63" s="114"/>
      <c r="U63" s="114"/>
      <c r="V63" s="115"/>
      <c r="W63" s="109" t="s">
        <v>40</v>
      </c>
      <c r="X63" s="109" t="s">
        <v>41</v>
      </c>
      <c r="Y63" s="112" t="s">
        <v>21</v>
      </c>
      <c r="AA63" s="109" t="s">
        <v>59</v>
      </c>
      <c r="AB63" s="109" t="s">
        <v>60</v>
      </c>
      <c r="AC63"/>
      <c r="AD63" s="109" t="s">
        <v>65</v>
      </c>
      <c r="AF63" s="109" t="s">
        <v>69</v>
      </c>
      <c r="AG63" s="109" t="s">
        <v>70</v>
      </c>
    </row>
    <row r="64" spans="1:34" x14ac:dyDescent="0.25">
      <c r="A64" s="111"/>
      <c r="B64" s="109"/>
      <c r="C64" s="109"/>
      <c r="D64" s="109"/>
      <c r="E64" s="109"/>
      <c r="F64" s="109"/>
      <c r="G64" s="109"/>
      <c r="H64" s="112"/>
      <c r="I64" s="112"/>
      <c r="J64" s="112"/>
      <c r="K64" s="112"/>
      <c r="L64" s="112"/>
      <c r="M64" s="112"/>
      <c r="N64" s="112"/>
      <c r="O64" s="112"/>
      <c r="P64" s="116"/>
      <c r="Q64" s="117"/>
      <c r="R64" s="117"/>
      <c r="S64" s="117"/>
      <c r="T64" s="117"/>
      <c r="U64" s="117"/>
      <c r="V64" s="118"/>
      <c r="W64" s="109"/>
      <c r="X64" s="109"/>
      <c r="Y64" s="112"/>
      <c r="AA64" s="109"/>
      <c r="AB64" s="109"/>
      <c r="AC64"/>
      <c r="AD64" s="109"/>
      <c r="AF64" s="109"/>
      <c r="AG64" s="109"/>
    </row>
    <row r="65" spans="1:34" ht="15.75" customHeight="1" x14ac:dyDescent="0.25">
      <c r="A65" s="111"/>
      <c r="B65" s="112" t="s">
        <v>7</v>
      </c>
      <c r="C65" s="112" t="s">
        <v>8</v>
      </c>
      <c r="D65" s="112" t="s">
        <v>9</v>
      </c>
      <c r="E65" s="112" t="s">
        <v>10</v>
      </c>
      <c r="F65" s="109" t="s">
        <v>11</v>
      </c>
      <c r="G65" s="112" t="s">
        <v>12</v>
      </c>
      <c r="H65" s="112" t="s">
        <v>7</v>
      </c>
      <c r="I65" s="112" t="s">
        <v>8</v>
      </c>
      <c r="J65" s="112" t="s">
        <v>9</v>
      </c>
      <c r="K65" s="112" t="s">
        <v>10</v>
      </c>
      <c r="L65" s="109" t="s">
        <v>11</v>
      </c>
      <c r="M65" s="112" t="s">
        <v>12</v>
      </c>
      <c r="N65" s="112" t="s">
        <v>7</v>
      </c>
      <c r="O65" s="112" t="s">
        <v>8</v>
      </c>
      <c r="P65" s="120" t="s">
        <v>13</v>
      </c>
      <c r="Q65" s="121"/>
      <c r="R65" s="121"/>
      <c r="S65" s="121"/>
      <c r="T65" s="121"/>
      <c r="U65" s="121"/>
      <c r="V65" s="122"/>
      <c r="W65" s="109"/>
      <c r="X65" s="109"/>
      <c r="Y65" s="112"/>
      <c r="AA65" s="109"/>
      <c r="AB65" s="109"/>
      <c r="AC65"/>
      <c r="AD65" s="109"/>
      <c r="AF65" s="109"/>
      <c r="AG65" s="109"/>
    </row>
    <row r="66" spans="1:34" ht="47.25" x14ac:dyDescent="0.25">
      <c r="A66" s="125"/>
      <c r="B66" s="112"/>
      <c r="C66" s="112"/>
      <c r="D66" s="112"/>
      <c r="E66" s="112"/>
      <c r="F66" s="109"/>
      <c r="G66" s="112"/>
      <c r="H66" s="112"/>
      <c r="I66" s="112"/>
      <c r="J66" s="112"/>
      <c r="K66" s="112"/>
      <c r="L66" s="109"/>
      <c r="M66" s="112"/>
      <c r="N66" s="112"/>
      <c r="O66" s="112"/>
      <c r="P66" s="12" t="s">
        <v>14</v>
      </c>
      <c r="Q66" s="12" t="s">
        <v>15</v>
      </c>
      <c r="R66" s="13" t="s">
        <v>16</v>
      </c>
      <c r="S66" s="12" t="s">
        <v>17</v>
      </c>
      <c r="T66" s="12" t="s">
        <v>18</v>
      </c>
      <c r="U66" s="12" t="s">
        <v>19</v>
      </c>
      <c r="V66" s="12" t="s">
        <v>20</v>
      </c>
      <c r="W66" s="109"/>
      <c r="X66" s="109"/>
      <c r="Y66" s="112"/>
      <c r="AA66" s="109"/>
      <c r="AB66" s="109"/>
      <c r="AC66"/>
      <c r="AD66" s="109"/>
      <c r="AF66" s="110"/>
      <c r="AG66" s="110"/>
    </row>
    <row r="67" spans="1:34" x14ac:dyDescent="0.25">
      <c r="A67" s="19" t="s">
        <v>22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>
        <f>SUM(B67,H67)</f>
        <v>0</v>
      </c>
      <c r="O67" s="20">
        <f>SUM(C67,I67)</f>
        <v>0</v>
      </c>
      <c r="P67" s="20"/>
      <c r="Q67" s="20"/>
      <c r="R67" s="20"/>
      <c r="S67" s="20"/>
      <c r="T67" s="20"/>
      <c r="U67" s="20"/>
      <c r="V67" s="20"/>
      <c r="W67" s="20">
        <f>SUM(P67:V67)</f>
        <v>0</v>
      </c>
      <c r="X67" s="8">
        <f>SUM(B67,D67:G67,H67,J67:M67)</f>
        <v>0</v>
      </c>
      <c r="Y67" s="20">
        <f>SUM(W67:X67,J67:N67,D67:G67)</f>
        <v>0</v>
      </c>
      <c r="AA67" s="50">
        <f>SUM(B67,D67:G67,W67)</f>
        <v>0</v>
      </c>
      <c r="AB67" s="50">
        <f>SUM(H67,J67:M67)</f>
        <v>0</v>
      </c>
      <c r="AC67"/>
      <c r="AD67" s="50">
        <f>SUM(B67,D67:G67)</f>
        <v>0</v>
      </c>
      <c r="AF67" s="56">
        <v>23340</v>
      </c>
      <c r="AG67" s="66"/>
    </row>
    <row r="68" spans="1:34" x14ac:dyDescent="0.25">
      <c r="A68" s="19" t="s">
        <v>23</v>
      </c>
      <c r="B68" s="20">
        <v>123</v>
      </c>
      <c r="C68" s="20">
        <v>1066000</v>
      </c>
      <c r="D68" s="20">
        <v>0</v>
      </c>
      <c r="E68" s="20">
        <v>0</v>
      </c>
      <c r="F68" s="20">
        <v>0</v>
      </c>
      <c r="G68" s="20">
        <v>0</v>
      </c>
      <c r="H68" s="20">
        <v>44</v>
      </c>
      <c r="I68" s="20">
        <v>110000</v>
      </c>
      <c r="J68" s="20">
        <v>0</v>
      </c>
      <c r="K68" s="20">
        <v>0</v>
      </c>
      <c r="L68" s="20">
        <v>0</v>
      </c>
      <c r="M68" s="20">
        <v>0</v>
      </c>
      <c r="N68" s="20">
        <f t="shared" ref="N68:N83" si="25">SUM(B68,H68)</f>
        <v>167</v>
      </c>
      <c r="O68" s="20">
        <f t="shared" ref="O68:O83" si="26">SUM(C68,I68)</f>
        <v>1176000</v>
      </c>
      <c r="P68" s="20"/>
      <c r="Q68" s="20"/>
      <c r="R68" s="20"/>
      <c r="S68" s="20"/>
      <c r="T68" s="20"/>
      <c r="U68" s="20"/>
      <c r="V68" s="20"/>
      <c r="W68" s="20">
        <f t="shared" ref="W68:W83" si="27">SUM(P68:V68)</f>
        <v>0</v>
      </c>
      <c r="X68" s="8">
        <f t="shared" ref="X68:X83" si="28">SUM(B68,D68:G68,H68,J68:M68)</f>
        <v>167</v>
      </c>
      <c r="Y68" s="20">
        <f>SUM(W68:X68)</f>
        <v>167</v>
      </c>
      <c r="AA68" s="50">
        <f t="shared" ref="AA68:AA81" si="29">SUM(B68,D68:G68,W68)</f>
        <v>123</v>
      </c>
      <c r="AB68" s="50">
        <f t="shared" ref="AB68:AB83" si="30">SUM(H68,J68:M68)</f>
        <v>44</v>
      </c>
      <c r="AD68" s="50">
        <f t="shared" ref="AD68:AD83" si="31">SUM(B68,D68:G68)</f>
        <v>123</v>
      </c>
      <c r="AF68" s="65">
        <v>7251</v>
      </c>
      <c r="AG68" s="67">
        <f>Y68/AF68</f>
        <v>2.303130602675493E-2</v>
      </c>
    </row>
    <row r="69" spans="1:34" x14ac:dyDescent="0.25">
      <c r="A69" s="19" t="s">
        <v>24</v>
      </c>
      <c r="B69" s="20">
        <v>1452</v>
      </c>
      <c r="C69" s="20">
        <v>11310628</v>
      </c>
      <c r="D69" s="20">
        <v>0</v>
      </c>
      <c r="E69" s="20">
        <v>0</v>
      </c>
      <c r="F69" s="20">
        <v>0</v>
      </c>
      <c r="G69" s="20">
        <v>59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67</v>
      </c>
      <c r="N69" s="20">
        <f>SUM(B69,H69)</f>
        <v>1452</v>
      </c>
      <c r="O69" s="20">
        <f t="shared" si="26"/>
        <v>11310628</v>
      </c>
      <c r="P69" s="20">
        <v>28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5</v>
      </c>
      <c r="W69" s="20">
        <f t="shared" si="27"/>
        <v>33</v>
      </c>
      <c r="X69" s="8">
        <f>SUM(B69,D69:G69,H69,J69:M69)</f>
        <v>1578</v>
      </c>
      <c r="Y69" s="20">
        <f t="shared" ref="Y69:Y83" si="32">SUM(W69:X69)</f>
        <v>1611</v>
      </c>
      <c r="AA69" s="50">
        <f t="shared" si="29"/>
        <v>1544</v>
      </c>
      <c r="AB69" s="50">
        <f t="shared" si="30"/>
        <v>67</v>
      </c>
      <c r="AD69" s="50">
        <f t="shared" si="31"/>
        <v>1511</v>
      </c>
      <c r="AF69" s="62">
        <v>21109</v>
      </c>
      <c r="AG69" s="67">
        <f>Y69/AF69</f>
        <v>7.6318158131602629E-2</v>
      </c>
    </row>
    <row r="70" spans="1:34" x14ac:dyDescent="0.25">
      <c r="A70" s="19" t="s">
        <v>25</v>
      </c>
      <c r="B70" s="20">
        <v>349</v>
      </c>
      <c r="C70" s="20">
        <v>2243000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>
        <f t="shared" si="25"/>
        <v>349</v>
      </c>
      <c r="O70" s="20">
        <f t="shared" si="26"/>
        <v>2243000</v>
      </c>
      <c r="P70" s="20">
        <v>2</v>
      </c>
      <c r="Q70" s="20"/>
      <c r="R70" s="20"/>
      <c r="S70" s="20"/>
      <c r="T70" s="20"/>
      <c r="U70" s="20"/>
      <c r="V70" s="20"/>
      <c r="W70" s="20">
        <f t="shared" si="27"/>
        <v>2</v>
      </c>
      <c r="X70" s="8">
        <f t="shared" si="28"/>
        <v>349</v>
      </c>
      <c r="Y70" s="20">
        <f t="shared" si="32"/>
        <v>351</v>
      </c>
      <c r="AA70" s="50">
        <f t="shared" si="29"/>
        <v>351</v>
      </c>
      <c r="AB70" s="50">
        <f t="shared" si="30"/>
        <v>0</v>
      </c>
      <c r="AD70" s="50">
        <f t="shared" si="31"/>
        <v>349</v>
      </c>
      <c r="AF70" s="62">
        <v>11880</v>
      </c>
      <c r="AG70" s="67">
        <f t="shared" ref="AG70:AG75" si="33">Y70/AF70</f>
        <v>2.9545454545454545E-2</v>
      </c>
    </row>
    <row r="71" spans="1:34" x14ac:dyDescent="0.25">
      <c r="A71" s="19" t="s">
        <v>26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>
        <f t="shared" si="25"/>
        <v>0</v>
      </c>
      <c r="O71" s="20">
        <f t="shared" si="26"/>
        <v>0</v>
      </c>
      <c r="P71" s="20"/>
      <c r="Q71" s="20"/>
      <c r="R71" s="20"/>
      <c r="S71" s="20"/>
      <c r="T71" s="20"/>
      <c r="U71" s="20"/>
      <c r="V71" s="20"/>
      <c r="W71" s="20">
        <f t="shared" si="27"/>
        <v>0</v>
      </c>
      <c r="X71" s="8">
        <f t="shared" si="28"/>
        <v>0</v>
      </c>
      <c r="Y71" s="20">
        <f t="shared" si="32"/>
        <v>0</v>
      </c>
      <c r="AA71" s="50">
        <f t="shared" si="29"/>
        <v>0</v>
      </c>
      <c r="AB71" s="50">
        <f t="shared" si="30"/>
        <v>0</v>
      </c>
      <c r="AD71" s="50">
        <f t="shared" si="31"/>
        <v>0</v>
      </c>
      <c r="AF71" s="62">
        <v>28525</v>
      </c>
      <c r="AG71" s="67">
        <f t="shared" si="33"/>
        <v>0</v>
      </c>
    </row>
    <row r="72" spans="1:34" x14ac:dyDescent="0.25">
      <c r="A72" s="19" t="s">
        <v>27</v>
      </c>
      <c r="B72" s="20">
        <v>656</v>
      </c>
      <c r="C72" s="20">
        <v>5550000</v>
      </c>
      <c r="D72" s="20"/>
      <c r="E72" s="20"/>
      <c r="F72" s="20"/>
      <c r="G72" s="20"/>
      <c r="H72" s="20">
        <v>13</v>
      </c>
      <c r="I72" s="20">
        <v>90000</v>
      </c>
      <c r="J72" s="20"/>
      <c r="K72" s="20"/>
      <c r="L72" s="20"/>
      <c r="M72" s="20"/>
      <c r="N72" s="20">
        <f t="shared" si="25"/>
        <v>669</v>
      </c>
      <c r="O72" s="20">
        <f t="shared" si="26"/>
        <v>5640000</v>
      </c>
      <c r="P72" s="20"/>
      <c r="Q72" s="20"/>
      <c r="R72" s="20"/>
      <c r="S72" s="20"/>
      <c r="T72" s="20"/>
      <c r="U72" s="20"/>
      <c r="V72" s="20"/>
      <c r="W72" s="20">
        <f t="shared" si="27"/>
        <v>0</v>
      </c>
      <c r="X72" s="8">
        <f t="shared" si="28"/>
        <v>669</v>
      </c>
      <c r="Y72" s="20">
        <f t="shared" si="32"/>
        <v>669</v>
      </c>
      <c r="AA72" s="50">
        <f t="shared" si="29"/>
        <v>656</v>
      </c>
      <c r="AB72" s="50">
        <f t="shared" si="30"/>
        <v>13</v>
      </c>
      <c r="AD72" s="50">
        <f t="shared" si="31"/>
        <v>656</v>
      </c>
      <c r="AF72" s="62">
        <v>31770</v>
      </c>
      <c r="AG72" s="67">
        <f t="shared" si="33"/>
        <v>2.1057601510859301E-2</v>
      </c>
      <c r="AH72" s="4" t="s">
        <v>73</v>
      </c>
    </row>
    <row r="73" spans="1:34" x14ac:dyDescent="0.25">
      <c r="A73" s="19" t="s">
        <v>28</v>
      </c>
      <c r="B73" s="20">
        <v>495</v>
      </c>
      <c r="C73" s="20">
        <v>4830860</v>
      </c>
      <c r="D73" s="20">
        <v>45</v>
      </c>
      <c r="E73" s="20">
        <v>25</v>
      </c>
      <c r="F73" s="20">
        <v>0</v>
      </c>
      <c r="G73" s="20">
        <v>124</v>
      </c>
      <c r="H73" s="20">
        <v>25</v>
      </c>
      <c r="I73" s="20">
        <v>250000</v>
      </c>
      <c r="J73" s="20">
        <v>0</v>
      </c>
      <c r="K73" s="20">
        <v>30</v>
      </c>
      <c r="L73" s="20">
        <v>0</v>
      </c>
      <c r="M73" s="20">
        <v>8</v>
      </c>
      <c r="N73" s="20">
        <f t="shared" si="25"/>
        <v>520</v>
      </c>
      <c r="O73" s="20">
        <f t="shared" si="26"/>
        <v>5080860</v>
      </c>
      <c r="P73" s="20">
        <v>53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15</v>
      </c>
      <c r="W73" s="20">
        <f t="shared" si="27"/>
        <v>68</v>
      </c>
      <c r="X73" s="8">
        <f t="shared" si="28"/>
        <v>752</v>
      </c>
      <c r="Y73" s="20">
        <f>SUM(W73:X73)</f>
        <v>820</v>
      </c>
      <c r="AA73" s="50">
        <f t="shared" si="29"/>
        <v>757</v>
      </c>
      <c r="AB73" s="50">
        <f t="shared" si="30"/>
        <v>63</v>
      </c>
      <c r="AD73" s="50">
        <f t="shared" si="31"/>
        <v>689</v>
      </c>
      <c r="AF73" s="62">
        <v>17588</v>
      </c>
      <c r="AG73" s="67">
        <f t="shared" si="33"/>
        <v>4.662269729360928E-2</v>
      </c>
    </row>
    <row r="74" spans="1:34" x14ac:dyDescent="0.25">
      <c r="A74" s="19" t="s">
        <v>29</v>
      </c>
      <c r="B74" s="20">
        <v>599</v>
      </c>
      <c r="C74" s="20">
        <v>4975000</v>
      </c>
      <c r="D74" s="20">
        <v>66</v>
      </c>
      <c r="E74" s="20">
        <v>2</v>
      </c>
      <c r="F74" s="20">
        <v>0</v>
      </c>
      <c r="G74" s="20">
        <v>197</v>
      </c>
      <c r="H74" s="20">
        <v>16</v>
      </c>
      <c r="I74" s="20">
        <v>149500</v>
      </c>
      <c r="J74" s="20">
        <v>0</v>
      </c>
      <c r="K74" s="20">
        <v>0</v>
      </c>
      <c r="L74" s="20">
        <v>0</v>
      </c>
      <c r="M74" s="20">
        <v>22</v>
      </c>
      <c r="N74" s="20">
        <f t="shared" si="25"/>
        <v>615</v>
      </c>
      <c r="O74" s="20">
        <f t="shared" si="26"/>
        <v>5124500</v>
      </c>
      <c r="P74" s="20">
        <v>72</v>
      </c>
      <c r="Q74" s="20">
        <v>0</v>
      </c>
      <c r="R74" s="20">
        <v>0</v>
      </c>
      <c r="S74" s="20">
        <v>0</v>
      </c>
      <c r="T74" s="20">
        <v>5</v>
      </c>
      <c r="U74" s="20">
        <v>1</v>
      </c>
      <c r="V74" s="20">
        <v>212</v>
      </c>
      <c r="W74" s="20">
        <f t="shared" si="27"/>
        <v>290</v>
      </c>
      <c r="X74" s="8">
        <f t="shared" si="28"/>
        <v>902</v>
      </c>
      <c r="Y74" s="20">
        <f t="shared" si="32"/>
        <v>1192</v>
      </c>
      <c r="AA74" s="50">
        <f t="shared" si="29"/>
        <v>1154</v>
      </c>
      <c r="AB74" s="50">
        <f t="shared" si="30"/>
        <v>38</v>
      </c>
      <c r="AD74" s="50">
        <f t="shared" si="31"/>
        <v>864</v>
      </c>
      <c r="AF74" s="62">
        <v>36960</v>
      </c>
      <c r="AG74" s="67">
        <f t="shared" si="33"/>
        <v>3.2251082251082253E-2</v>
      </c>
    </row>
    <row r="75" spans="1:34" x14ac:dyDescent="0.25">
      <c r="A75" s="19" t="s">
        <v>30</v>
      </c>
      <c r="B75" s="20">
        <v>256</v>
      </c>
      <c r="C75" s="20">
        <v>1566000</v>
      </c>
      <c r="D75" s="20"/>
      <c r="E75" s="20"/>
      <c r="F75" s="20"/>
      <c r="G75" s="20">
        <v>75</v>
      </c>
      <c r="H75" s="20">
        <v>63</v>
      </c>
      <c r="I75" s="20">
        <v>365000</v>
      </c>
      <c r="J75" s="20"/>
      <c r="K75" s="20"/>
      <c r="L75" s="20"/>
      <c r="M75" s="20"/>
      <c r="N75" s="20">
        <f t="shared" si="25"/>
        <v>319</v>
      </c>
      <c r="O75" s="20">
        <f t="shared" si="26"/>
        <v>1931000</v>
      </c>
      <c r="P75" s="20">
        <v>102</v>
      </c>
      <c r="Q75" s="20">
        <v>0</v>
      </c>
      <c r="R75" s="20">
        <v>0</v>
      </c>
      <c r="S75" s="20">
        <v>0</v>
      </c>
      <c r="T75" s="20">
        <v>1</v>
      </c>
      <c r="U75" s="20">
        <v>1</v>
      </c>
      <c r="V75" s="20">
        <v>0</v>
      </c>
      <c r="W75" s="20">
        <f t="shared" si="27"/>
        <v>104</v>
      </c>
      <c r="X75" s="8">
        <f t="shared" si="28"/>
        <v>394</v>
      </c>
      <c r="Y75" s="20">
        <f t="shared" si="32"/>
        <v>498</v>
      </c>
      <c r="AA75" s="50">
        <f t="shared" si="29"/>
        <v>435</v>
      </c>
      <c r="AB75" s="50">
        <f t="shared" si="30"/>
        <v>63</v>
      </c>
      <c r="AD75" s="50">
        <f t="shared" si="31"/>
        <v>331</v>
      </c>
      <c r="AF75" s="62">
        <v>33018</v>
      </c>
      <c r="AG75" s="67">
        <f t="shared" si="33"/>
        <v>1.5082682173359986E-2</v>
      </c>
    </row>
    <row r="76" spans="1:34" x14ac:dyDescent="0.25">
      <c r="A76" s="19" t="s">
        <v>31</v>
      </c>
      <c r="B76" s="20">
        <v>849</v>
      </c>
      <c r="C76" s="20">
        <v>7446000</v>
      </c>
      <c r="D76" s="20">
        <v>21</v>
      </c>
      <c r="E76" s="20"/>
      <c r="F76" s="20"/>
      <c r="G76" s="20">
        <v>6</v>
      </c>
      <c r="H76" s="20"/>
      <c r="I76" s="20"/>
      <c r="J76" s="20"/>
      <c r="K76" s="20"/>
      <c r="L76" s="20"/>
      <c r="M76" s="20"/>
      <c r="N76" s="20">
        <f t="shared" si="25"/>
        <v>849</v>
      </c>
      <c r="O76" s="20">
        <f t="shared" si="26"/>
        <v>7446000</v>
      </c>
      <c r="P76" s="20">
        <v>12</v>
      </c>
      <c r="Q76" s="20"/>
      <c r="R76" s="20"/>
      <c r="S76" s="20"/>
      <c r="T76" s="20">
        <v>1</v>
      </c>
      <c r="U76" s="20"/>
      <c r="V76" s="20">
        <v>4</v>
      </c>
      <c r="W76" s="20">
        <f t="shared" si="27"/>
        <v>17</v>
      </c>
      <c r="X76" s="8">
        <f t="shared" si="28"/>
        <v>876</v>
      </c>
      <c r="Y76" s="20">
        <f t="shared" si="32"/>
        <v>893</v>
      </c>
      <c r="AA76" s="50">
        <f t="shared" si="29"/>
        <v>893</v>
      </c>
      <c r="AB76" s="50">
        <f t="shared" si="30"/>
        <v>0</v>
      </c>
      <c r="AD76" s="50">
        <f t="shared" si="31"/>
        <v>876</v>
      </c>
      <c r="AF76" s="62">
        <v>25979</v>
      </c>
      <c r="AG76" s="67">
        <f>Y76/AF76</f>
        <v>3.437391739481889E-2</v>
      </c>
    </row>
    <row r="77" spans="1:34" x14ac:dyDescent="0.25">
      <c r="A77" s="19" t="s">
        <v>32</v>
      </c>
      <c r="B77" s="20"/>
      <c r="C77" s="20"/>
      <c r="D77" s="20"/>
      <c r="E77" s="20">
        <v>630</v>
      </c>
      <c r="F77" s="20"/>
      <c r="G77" s="20">
        <v>1759</v>
      </c>
      <c r="H77" s="20"/>
      <c r="I77" s="20"/>
      <c r="J77" s="20"/>
      <c r="K77" s="20"/>
      <c r="L77" s="20"/>
      <c r="M77" s="20">
        <v>1572</v>
      </c>
      <c r="N77" s="20">
        <f t="shared" si="25"/>
        <v>0</v>
      </c>
      <c r="O77" s="20">
        <f t="shared" si="26"/>
        <v>0</v>
      </c>
      <c r="P77" s="20">
        <v>44</v>
      </c>
      <c r="Q77" s="20"/>
      <c r="R77" s="20"/>
      <c r="S77" s="20"/>
      <c r="T77" s="20"/>
      <c r="U77" s="20"/>
      <c r="V77" s="20"/>
      <c r="W77" s="20">
        <f t="shared" si="27"/>
        <v>44</v>
      </c>
      <c r="X77" s="8">
        <f t="shared" si="28"/>
        <v>3961</v>
      </c>
      <c r="Y77" s="20">
        <f t="shared" si="32"/>
        <v>4005</v>
      </c>
      <c r="AA77" s="50">
        <f t="shared" si="29"/>
        <v>2433</v>
      </c>
      <c r="AB77" s="50">
        <f t="shared" si="30"/>
        <v>1572</v>
      </c>
      <c r="AD77" s="50">
        <f t="shared" si="31"/>
        <v>2389</v>
      </c>
      <c r="AF77" s="62">
        <v>27822</v>
      </c>
      <c r="AG77" s="67">
        <f t="shared" ref="AG77" si="34">Y77/AF77</f>
        <v>0.14395083027819711</v>
      </c>
    </row>
    <row r="78" spans="1:34" x14ac:dyDescent="0.25">
      <c r="A78" s="19" t="s">
        <v>33</v>
      </c>
      <c r="B78" s="20">
        <v>2561</v>
      </c>
      <c r="C78" s="20">
        <v>16201535</v>
      </c>
      <c r="D78" s="20">
        <v>3</v>
      </c>
      <c r="E78" s="20"/>
      <c r="F78" s="20"/>
      <c r="G78" s="20">
        <v>94</v>
      </c>
      <c r="H78" s="20"/>
      <c r="I78" s="20"/>
      <c r="J78" s="20"/>
      <c r="K78" s="20"/>
      <c r="L78" s="20"/>
      <c r="M78" s="20"/>
      <c r="N78" s="20">
        <f t="shared" si="25"/>
        <v>2561</v>
      </c>
      <c r="O78" s="20">
        <f t="shared" si="26"/>
        <v>16201535</v>
      </c>
      <c r="P78" s="20">
        <v>6</v>
      </c>
      <c r="Q78" s="20"/>
      <c r="R78" s="20"/>
      <c r="S78" s="20"/>
      <c r="T78" s="20"/>
      <c r="U78" s="20">
        <v>1</v>
      </c>
      <c r="V78" s="20">
        <v>18</v>
      </c>
      <c r="W78" s="20">
        <f t="shared" si="27"/>
        <v>25</v>
      </c>
      <c r="X78" s="8">
        <f t="shared" si="28"/>
        <v>2658</v>
      </c>
      <c r="Y78" s="20">
        <f t="shared" si="32"/>
        <v>2683</v>
      </c>
      <c r="AA78" s="50">
        <f t="shared" si="29"/>
        <v>2683</v>
      </c>
      <c r="AB78" s="50">
        <f t="shared" si="30"/>
        <v>0</v>
      </c>
      <c r="AD78" s="50">
        <f t="shared" si="31"/>
        <v>2658</v>
      </c>
      <c r="AF78" s="62">
        <v>28040</v>
      </c>
      <c r="AG78" s="67">
        <f>Y78/AF78</f>
        <v>9.5684736091298142E-2</v>
      </c>
    </row>
    <row r="79" spans="1:34" x14ac:dyDescent="0.25">
      <c r="A79" s="19" t="s">
        <v>34</v>
      </c>
      <c r="B79" s="20">
        <v>1116</v>
      </c>
      <c r="C79" s="20">
        <v>6461000</v>
      </c>
      <c r="D79" s="20"/>
      <c r="E79" s="20"/>
      <c r="F79" s="20"/>
      <c r="G79" s="20"/>
      <c r="H79" s="20">
        <v>30</v>
      </c>
      <c r="I79" s="20">
        <v>150000</v>
      </c>
      <c r="J79" s="20"/>
      <c r="K79" s="20"/>
      <c r="L79" s="20"/>
      <c r="M79" s="20"/>
      <c r="N79" s="20">
        <f t="shared" si="25"/>
        <v>1146</v>
      </c>
      <c r="O79" s="20">
        <f t="shared" si="26"/>
        <v>6611000</v>
      </c>
      <c r="P79" s="20"/>
      <c r="Q79" s="20"/>
      <c r="R79" s="20"/>
      <c r="S79" s="20"/>
      <c r="T79" s="20"/>
      <c r="U79" s="20"/>
      <c r="V79" s="20"/>
      <c r="W79" s="20">
        <f t="shared" si="27"/>
        <v>0</v>
      </c>
      <c r="X79" s="8">
        <f t="shared" si="28"/>
        <v>1146</v>
      </c>
      <c r="Y79" s="20">
        <f t="shared" si="32"/>
        <v>1146</v>
      </c>
      <c r="AA79" s="50">
        <f t="shared" si="29"/>
        <v>1116</v>
      </c>
      <c r="AB79" s="50">
        <f t="shared" si="30"/>
        <v>30</v>
      </c>
      <c r="AD79" s="50">
        <f t="shared" si="31"/>
        <v>1116</v>
      </c>
      <c r="AF79" s="62">
        <v>24405</v>
      </c>
      <c r="AG79" s="67">
        <f t="shared" ref="AG79:AG82" si="35">Y79/AF79</f>
        <v>4.6957590657652121E-2</v>
      </c>
    </row>
    <row r="80" spans="1:34" x14ac:dyDescent="0.25">
      <c r="A80" s="19" t="s">
        <v>35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>
        <v>4</v>
      </c>
      <c r="N80" s="20">
        <f t="shared" si="25"/>
        <v>0</v>
      </c>
      <c r="O80" s="20">
        <f t="shared" si="26"/>
        <v>0</v>
      </c>
      <c r="P80" s="20"/>
      <c r="Q80" s="20"/>
      <c r="R80" s="20"/>
      <c r="S80" s="20"/>
      <c r="T80" s="20"/>
      <c r="U80" s="20"/>
      <c r="V80" s="20">
        <v>427</v>
      </c>
      <c r="W80" s="20">
        <f t="shared" si="27"/>
        <v>427</v>
      </c>
      <c r="X80" s="8">
        <f t="shared" si="28"/>
        <v>4</v>
      </c>
      <c r="Y80" s="20">
        <f t="shared" si="32"/>
        <v>431</v>
      </c>
      <c r="AA80" s="50">
        <f t="shared" si="29"/>
        <v>427</v>
      </c>
      <c r="AB80" s="50">
        <f t="shared" si="30"/>
        <v>4</v>
      </c>
      <c r="AD80" s="50">
        <f t="shared" si="31"/>
        <v>0</v>
      </c>
      <c r="AF80" s="62">
        <v>22190</v>
      </c>
      <c r="AG80" s="67">
        <f t="shared" si="35"/>
        <v>1.942316358720144E-2</v>
      </c>
    </row>
    <row r="81" spans="1:34" x14ac:dyDescent="0.25">
      <c r="A81" s="19" t="s">
        <v>36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>
        <f t="shared" si="25"/>
        <v>0</v>
      </c>
      <c r="O81" s="20">
        <f t="shared" si="26"/>
        <v>0</v>
      </c>
      <c r="P81" s="20"/>
      <c r="Q81" s="20"/>
      <c r="R81" s="20"/>
      <c r="S81" s="20"/>
      <c r="T81" s="20"/>
      <c r="U81" s="20"/>
      <c r="V81" s="20"/>
      <c r="W81" s="20">
        <f t="shared" si="27"/>
        <v>0</v>
      </c>
      <c r="X81" s="8">
        <f t="shared" si="28"/>
        <v>0</v>
      </c>
      <c r="Y81" s="20">
        <f t="shared" si="32"/>
        <v>0</v>
      </c>
      <c r="AA81" s="50">
        <f t="shared" si="29"/>
        <v>0</v>
      </c>
      <c r="AB81" s="50">
        <f t="shared" si="30"/>
        <v>0</v>
      </c>
      <c r="AD81" s="50">
        <f t="shared" si="31"/>
        <v>0</v>
      </c>
      <c r="AF81" s="62">
        <v>23545</v>
      </c>
      <c r="AG81" s="67">
        <f t="shared" si="35"/>
        <v>0</v>
      </c>
    </row>
    <row r="82" spans="1:34" x14ac:dyDescent="0.25">
      <c r="A82" s="19" t="s">
        <v>37</v>
      </c>
      <c r="B82" s="20">
        <v>741</v>
      </c>
      <c r="C82" s="20">
        <v>7410000</v>
      </c>
      <c r="D82" s="20">
        <v>0</v>
      </c>
      <c r="E82" s="20">
        <v>0</v>
      </c>
      <c r="F82" s="20">
        <v>0</v>
      </c>
      <c r="G82" s="20">
        <v>192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23</v>
      </c>
      <c r="N82" s="20">
        <f t="shared" si="25"/>
        <v>741</v>
      </c>
      <c r="O82" s="20">
        <f t="shared" si="26"/>
        <v>7410000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27</v>
      </c>
      <c r="W82" s="20">
        <f t="shared" si="27"/>
        <v>27</v>
      </c>
      <c r="X82" s="8">
        <f t="shared" si="28"/>
        <v>956</v>
      </c>
      <c r="Y82" s="20">
        <f t="shared" si="32"/>
        <v>983</v>
      </c>
      <c r="AA82" s="50">
        <f>SUM(B82,D82:G82,W82)</f>
        <v>960</v>
      </c>
      <c r="AB82" s="50">
        <f t="shared" si="30"/>
        <v>23</v>
      </c>
      <c r="AD82" s="50">
        <f t="shared" si="31"/>
        <v>933</v>
      </c>
      <c r="AF82" s="62">
        <v>15400</v>
      </c>
      <c r="AG82" s="67">
        <f t="shared" si="35"/>
        <v>6.3831168831168836E-2</v>
      </c>
      <c r="AH82" s="4" t="s">
        <v>71</v>
      </c>
    </row>
    <row r="83" spans="1:34" x14ac:dyDescent="0.25">
      <c r="A83" s="21" t="s">
        <v>38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0">
        <f t="shared" si="25"/>
        <v>0</v>
      </c>
      <c r="O83" s="20">
        <f t="shared" si="26"/>
        <v>0</v>
      </c>
      <c r="P83" s="22"/>
      <c r="Q83" s="22"/>
      <c r="R83" s="22"/>
      <c r="S83" s="22"/>
      <c r="T83" s="22"/>
      <c r="U83" s="22"/>
      <c r="V83" s="22"/>
      <c r="W83" s="22">
        <f t="shared" si="27"/>
        <v>0</v>
      </c>
      <c r="X83" s="24">
        <f t="shared" si="28"/>
        <v>0</v>
      </c>
      <c r="Y83" s="20">
        <f t="shared" si="32"/>
        <v>0</v>
      </c>
      <c r="AA83" s="50">
        <f t="shared" ref="AA83" si="36">SUM(B83,D83:G83,W83)</f>
        <v>0</v>
      </c>
      <c r="AB83" s="50">
        <f t="shared" si="30"/>
        <v>0</v>
      </c>
      <c r="AD83" s="50">
        <f t="shared" si="31"/>
        <v>0</v>
      </c>
      <c r="AF83" s="62">
        <v>0</v>
      </c>
      <c r="AG83" s="67">
        <v>0</v>
      </c>
    </row>
    <row r="84" spans="1:34" x14ac:dyDescent="0.25">
      <c r="A84" s="36" t="s">
        <v>21</v>
      </c>
      <c r="B84" s="37">
        <f>SUM(B67:B83)</f>
        <v>9197</v>
      </c>
      <c r="C84" s="37">
        <f t="shared" ref="C84:X84" si="37">SUM(C67:C83)</f>
        <v>69060023</v>
      </c>
      <c r="D84" s="37">
        <f t="shared" si="37"/>
        <v>135</v>
      </c>
      <c r="E84" s="37">
        <f t="shared" si="37"/>
        <v>657</v>
      </c>
      <c r="F84" s="37">
        <f t="shared" si="37"/>
        <v>0</v>
      </c>
      <c r="G84" s="37">
        <f t="shared" si="37"/>
        <v>2506</v>
      </c>
      <c r="H84" s="37">
        <f t="shared" si="37"/>
        <v>191</v>
      </c>
      <c r="I84" s="37">
        <f t="shared" si="37"/>
        <v>1114500</v>
      </c>
      <c r="J84" s="37">
        <f t="shared" si="37"/>
        <v>0</v>
      </c>
      <c r="K84" s="37">
        <f t="shared" si="37"/>
        <v>30</v>
      </c>
      <c r="L84" s="37">
        <f t="shared" si="37"/>
        <v>0</v>
      </c>
      <c r="M84" s="37">
        <f t="shared" si="37"/>
        <v>1696</v>
      </c>
      <c r="N84" s="37">
        <f t="shared" si="37"/>
        <v>9388</v>
      </c>
      <c r="O84" s="37">
        <f t="shared" si="37"/>
        <v>70174523</v>
      </c>
      <c r="P84" s="37">
        <f t="shared" si="37"/>
        <v>319</v>
      </c>
      <c r="Q84" s="37">
        <f t="shared" si="37"/>
        <v>0</v>
      </c>
      <c r="R84" s="37">
        <f t="shared" si="37"/>
        <v>0</v>
      </c>
      <c r="S84" s="37">
        <f t="shared" si="37"/>
        <v>0</v>
      </c>
      <c r="T84" s="37">
        <f t="shared" si="37"/>
        <v>7</v>
      </c>
      <c r="U84" s="37">
        <f t="shared" si="37"/>
        <v>3</v>
      </c>
      <c r="V84" s="37">
        <f t="shared" si="37"/>
        <v>708</v>
      </c>
      <c r="W84" s="37">
        <f>SUM(W67:W83)</f>
        <v>1037</v>
      </c>
      <c r="X84" s="37">
        <f t="shared" si="37"/>
        <v>14412</v>
      </c>
      <c r="Y84" s="37">
        <f>SUM(Y67:Y83)</f>
        <v>15449</v>
      </c>
      <c r="AA84" s="35">
        <f t="shared" ref="AA84" si="38">SUM(AA67:AA83)</f>
        <v>13532</v>
      </c>
      <c r="AB84" s="35">
        <f>SUM(AB67:AB83)</f>
        <v>1917</v>
      </c>
      <c r="AD84" s="35">
        <f t="shared" ref="AD84" si="39">SUM(AD67:AD83)</f>
        <v>12495</v>
      </c>
      <c r="AF84" s="63">
        <f>SUM(AF67:AF83)</f>
        <v>378822</v>
      </c>
      <c r="AG84" s="68">
        <f>Y84/AF84</f>
        <v>4.078168638569038E-2</v>
      </c>
    </row>
    <row r="86" spans="1:34" x14ac:dyDescent="0.25">
      <c r="A86" s="33" t="s">
        <v>49</v>
      </c>
    </row>
    <row r="87" spans="1:34" x14ac:dyDescent="0.25">
      <c r="A87" s="126" t="s">
        <v>0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</row>
    <row r="88" spans="1:34" x14ac:dyDescent="0.25">
      <c r="A88" s="126" t="s">
        <v>1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</row>
    <row r="89" spans="1:34" x14ac:dyDescent="0.25">
      <c r="A89" s="126" t="s">
        <v>45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</row>
    <row r="90" spans="1:34" x14ac:dyDescent="0.25">
      <c r="A90" s="25"/>
      <c r="B90" s="26"/>
      <c r="C90" s="26"/>
      <c r="D90" s="26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34" ht="15.75" customHeight="1" x14ac:dyDescent="0.25">
      <c r="A91" s="110" t="s">
        <v>42</v>
      </c>
      <c r="B91" s="109" t="s">
        <v>3</v>
      </c>
      <c r="C91" s="109"/>
      <c r="D91" s="109"/>
      <c r="E91" s="109"/>
      <c r="F91" s="109"/>
      <c r="G91" s="109"/>
      <c r="H91" s="112" t="s">
        <v>4</v>
      </c>
      <c r="I91" s="112"/>
      <c r="J91" s="112"/>
      <c r="K91" s="112"/>
      <c r="L91" s="112"/>
      <c r="M91" s="112"/>
      <c r="N91" s="112" t="s">
        <v>5</v>
      </c>
      <c r="O91" s="112"/>
      <c r="P91" s="113" t="s">
        <v>6</v>
      </c>
      <c r="Q91" s="114"/>
      <c r="R91" s="114"/>
      <c r="S91" s="114"/>
      <c r="T91" s="114"/>
      <c r="U91" s="114"/>
      <c r="V91" s="115"/>
      <c r="W91" s="109" t="s">
        <v>40</v>
      </c>
      <c r="X91" s="109" t="s">
        <v>41</v>
      </c>
      <c r="Y91" s="112" t="s">
        <v>21</v>
      </c>
      <c r="AA91" s="109" t="s">
        <v>59</v>
      </c>
      <c r="AB91" s="109" t="s">
        <v>60</v>
      </c>
      <c r="AC91"/>
      <c r="AD91" s="109" t="s">
        <v>65</v>
      </c>
      <c r="AF91" s="109" t="s">
        <v>69</v>
      </c>
      <c r="AG91" s="109" t="s">
        <v>70</v>
      </c>
    </row>
    <row r="92" spans="1:34" x14ac:dyDescent="0.25">
      <c r="A92" s="111"/>
      <c r="B92" s="109"/>
      <c r="C92" s="109"/>
      <c r="D92" s="109"/>
      <c r="E92" s="109"/>
      <c r="F92" s="109"/>
      <c r="G92" s="109"/>
      <c r="H92" s="112"/>
      <c r="I92" s="112"/>
      <c r="J92" s="112"/>
      <c r="K92" s="112"/>
      <c r="L92" s="112"/>
      <c r="M92" s="112"/>
      <c r="N92" s="112"/>
      <c r="O92" s="112"/>
      <c r="P92" s="116"/>
      <c r="Q92" s="117"/>
      <c r="R92" s="117"/>
      <c r="S92" s="117"/>
      <c r="T92" s="117"/>
      <c r="U92" s="117"/>
      <c r="V92" s="118"/>
      <c r="W92" s="109"/>
      <c r="X92" s="109"/>
      <c r="Y92" s="112"/>
      <c r="AA92" s="109"/>
      <c r="AB92" s="109"/>
      <c r="AC92"/>
      <c r="AD92" s="109"/>
      <c r="AF92" s="109"/>
      <c r="AG92" s="109"/>
    </row>
    <row r="93" spans="1:34" ht="15.75" customHeight="1" x14ac:dyDescent="0.25">
      <c r="A93" s="111"/>
      <c r="B93" s="112" t="s">
        <v>7</v>
      </c>
      <c r="C93" s="112" t="s">
        <v>8</v>
      </c>
      <c r="D93" s="112" t="s">
        <v>9</v>
      </c>
      <c r="E93" s="112" t="s">
        <v>10</v>
      </c>
      <c r="F93" s="109" t="s">
        <v>11</v>
      </c>
      <c r="G93" s="112" t="s">
        <v>12</v>
      </c>
      <c r="H93" s="112" t="s">
        <v>7</v>
      </c>
      <c r="I93" s="112" t="s">
        <v>8</v>
      </c>
      <c r="J93" s="112" t="s">
        <v>9</v>
      </c>
      <c r="K93" s="112" t="s">
        <v>10</v>
      </c>
      <c r="L93" s="109" t="s">
        <v>11</v>
      </c>
      <c r="M93" s="112" t="s">
        <v>12</v>
      </c>
      <c r="N93" s="112" t="s">
        <v>7</v>
      </c>
      <c r="O93" s="112" t="s">
        <v>8</v>
      </c>
      <c r="P93" s="120" t="s">
        <v>13</v>
      </c>
      <c r="Q93" s="121"/>
      <c r="R93" s="121"/>
      <c r="S93" s="121"/>
      <c r="T93" s="121"/>
      <c r="U93" s="121"/>
      <c r="V93" s="122"/>
      <c r="W93" s="109"/>
      <c r="X93" s="109"/>
      <c r="Y93" s="112"/>
      <c r="AA93" s="109"/>
      <c r="AB93" s="109"/>
      <c r="AC93"/>
      <c r="AD93" s="109"/>
      <c r="AF93" s="109"/>
      <c r="AG93" s="109"/>
    </row>
    <row r="94" spans="1:34" ht="47.25" x14ac:dyDescent="0.25">
      <c r="A94" s="125"/>
      <c r="B94" s="112"/>
      <c r="C94" s="112"/>
      <c r="D94" s="112"/>
      <c r="E94" s="112"/>
      <c r="F94" s="109"/>
      <c r="G94" s="112"/>
      <c r="H94" s="112"/>
      <c r="I94" s="112"/>
      <c r="J94" s="112"/>
      <c r="K94" s="112"/>
      <c r="L94" s="109"/>
      <c r="M94" s="112"/>
      <c r="N94" s="112"/>
      <c r="O94" s="112"/>
      <c r="P94" s="12" t="s">
        <v>14</v>
      </c>
      <c r="Q94" s="12" t="s">
        <v>15</v>
      </c>
      <c r="R94" s="13" t="s">
        <v>16</v>
      </c>
      <c r="S94" s="12" t="s">
        <v>17</v>
      </c>
      <c r="T94" s="12" t="s">
        <v>18</v>
      </c>
      <c r="U94" s="12" t="s">
        <v>19</v>
      </c>
      <c r="V94" s="12" t="s">
        <v>20</v>
      </c>
      <c r="W94" s="109"/>
      <c r="X94" s="109"/>
      <c r="Y94" s="112"/>
      <c r="AA94" s="109"/>
      <c r="AB94" s="109"/>
      <c r="AC94"/>
      <c r="AD94" s="109"/>
      <c r="AF94" s="110"/>
      <c r="AG94" s="110"/>
    </row>
    <row r="95" spans="1:34" x14ac:dyDescent="0.25">
      <c r="A95" s="28" t="s">
        <v>22</v>
      </c>
      <c r="B95" s="29">
        <v>59</v>
      </c>
      <c r="C95" s="29">
        <v>299000</v>
      </c>
      <c r="D95" s="29"/>
      <c r="E95" s="29"/>
      <c r="F95" s="29"/>
      <c r="G95" s="29"/>
      <c r="H95" s="32"/>
      <c r="I95" s="29"/>
      <c r="J95" s="29"/>
      <c r="K95" s="29"/>
      <c r="L95" s="29"/>
      <c r="M95" s="29"/>
      <c r="N95" s="29">
        <f>SUM(B95,H95)</f>
        <v>59</v>
      </c>
      <c r="O95" s="29">
        <f>SUM(C95,I95)</f>
        <v>299000</v>
      </c>
      <c r="P95" s="29">
        <v>101</v>
      </c>
      <c r="Q95" s="29"/>
      <c r="R95" s="29"/>
      <c r="S95" s="29"/>
      <c r="T95" s="29">
        <v>13</v>
      </c>
      <c r="U95" s="29">
        <v>159</v>
      </c>
      <c r="V95" s="29">
        <v>7</v>
      </c>
      <c r="W95" s="29">
        <f>SUM(P95:V95)</f>
        <v>280</v>
      </c>
      <c r="X95" s="29">
        <f>SUM(B95,D95:G95,H95,J95:M95)</f>
        <v>59</v>
      </c>
      <c r="Y95" s="29">
        <f>SUM(W95:X95)</f>
        <v>339</v>
      </c>
      <c r="AA95" s="50">
        <f>SUM(B95,D95:G95,W95)</f>
        <v>339</v>
      </c>
      <c r="AB95" s="50">
        <f>SUM(H95,J95:M95)</f>
        <v>0</v>
      </c>
      <c r="AC95"/>
      <c r="AD95" s="50">
        <f>SUM(B95,D95:G95)</f>
        <v>59</v>
      </c>
      <c r="AF95" s="56">
        <v>23340</v>
      </c>
      <c r="AG95" s="66"/>
    </row>
    <row r="96" spans="1:34" x14ac:dyDescent="0.25">
      <c r="A96" s="28" t="s">
        <v>23</v>
      </c>
      <c r="B96" s="29">
        <v>177</v>
      </c>
      <c r="C96" s="29">
        <v>1658000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>
        <f t="shared" ref="N96:N111" si="40">SUM(B96,H96)</f>
        <v>177</v>
      </c>
      <c r="O96" s="29">
        <f t="shared" ref="O96:O111" si="41">SUM(C96,I96)</f>
        <v>1658000</v>
      </c>
      <c r="P96" s="29"/>
      <c r="Q96" s="29"/>
      <c r="R96" s="29"/>
      <c r="S96" s="29"/>
      <c r="T96" s="29"/>
      <c r="U96" s="29"/>
      <c r="V96" s="29"/>
      <c r="W96" s="29">
        <f t="shared" ref="W96:W111" si="42">SUM(P96:V96)</f>
        <v>0</v>
      </c>
      <c r="X96" s="29">
        <f t="shared" ref="X96:X111" si="43">SUM(B96,D96:G96,H96,J96:M96)</f>
        <v>177</v>
      </c>
      <c r="Y96" s="29">
        <f>SUM(W96:X96)</f>
        <v>177</v>
      </c>
      <c r="AA96" s="50">
        <f t="shared" ref="AA96:AA109" si="44">SUM(B96,D96:G96,W96)</f>
        <v>177</v>
      </c>
      <c r="AB96" s="50">
        <f t="shared" ref="AB96:AB111" si="45">SUM(H96,J96:M96)</f>
        <v>0</v>
      </c>
      <c r="AD96" s="50">
        <f t="shared" ref="AD96:AD111" si="46">SUM(B96,D96:G96)</f>
        <v>177</v>
      </c>
      <c r="AF96" s="65">
        <v>7251</v>
      </c>
      <c r="AG96" s="67">
        <f>Y96/AF96</f>
        <v>2.44104261481175E-2</v>
      </c>
    </row>
    <row r="97" spans="1:34" x14ac:dyDescent="0.25">
      <c r="A97" s="28" t="s">
        <v>24</v>
      </c>
      <c r="B97" s="29"/>
      <c r="C97" s="29"/>
      <c r="D97" s="29"/>
      <c r="E97" s="29">
        <v>56</v>
      </c>
      <c r="F97" s="29"/>
      <c r="G97" s="29">
        <v>56</v>
      </c>
      <c r="H97" s="29"/>
      <c r="I97" s="29"/>
      <c r="J97" s="29"/>
      <c r="K97" s="29"/>
      <c r="L97" s="29"/>
      <c r="M97" s="29">
        <v>70</v>
      </c>
      <c r="N97" s="29">
        <f t="shared" si="40"/>
        <v>0</v>
      </c>
      <c r="O97" s="29">
        <f t="shared" si="41"/>
        <v>0</v>
      </c>
      <c r="P97" s="29"/>
      <c r="Q97" s="29"/>
      <c r="R97" s="29"/>
      <c r="S97" s="29"/>
      <c r="T97" s="29"/>
      <c r="U97" s="29"/>
      <c r="V97" s="29">
        <v>31</v>
      </c>
      <c r="W97" s="29">
        <f t="shared" si="42"/>
        <v>31</v>
      </c>
      <c r="X97" s="29">
        <f t="shared" si="43"/>
        <v>182</v>
      </c>
      <c r="Y97" s="29">
        <f>SUM(W97:X97)</f>
        <v>213</v>
      </c>
      <c r="AA97" s="50">
        <f t="shared" si="44"/>
        <v>143</v>
      </c>
      <c r="AB97" s="50">
        <f t="shared" si="45"/>
        <v>70</v>
      </c>
      <c r="AD97" s="50">
        <f t="shared" si="46"/>
        <v>112</v>
      </c>
      <c r="AF97" s="62">
        <v>21109</v>
      </c>
      <c r="AG97" s="67">
        <f>Y97/AF97</f>
        <v>1.0090482732483775E-2</v>
      </c>
    </row>
    <row r="98" spans="1:34" x14ac:dyDescent="0.25">
      <c r="A98" s="28" t="s">
        <v>25</v>
      </c>
      <c r="B98" s="29"/>
      <c r="C98" s="29"/>
      <c r="D98" s="29"/>
      <c r="E98" s="29">
        <v>149</v>
      </c>
      <c r="F98" s="29"/>
      <c r="G98" s="29"/>
      <c r="H98" s="29"/>
      <c r="I98" s="29"/>
      <c r="J98" s="29"/>
      <c r="K98" s="29"/>
      <c r="L98" s="29"/>
      <c r="M98" s="29"/>
      <c r="N98" s="29">
        <f t="shared" si="40"/>
        <v>0</v>
      </c>
      <c r="O98" s="29">
        <f t="shared" si="41"/>
        <v>0</v>
      </c>
      <c r="P98" s="29">
        <v>1</v>
      </c>
      <c r="Q98" s="29"/>
      <c r="R98" s="29"/>
      <c r="S98" s="29"/>
      <c r="T98" s="29"/>
      <c r="U98" s="29"/>
      <c r="V98" s="29"/>
      <c r="W98" s="29">
        <f t="shared" si="42"/>
        <v>1</v>
      </c>
      <c r="X98" s="29">
        <f t="shared" si="43"/>
        <v>149</v>
      </c>
      <c r="Y98" s="29">
        <f t="shared" ref="Y98:Y111" si="47">SUM(W98:X98)</f>
        <v>150</v>
      </c>
      <c r="AA98" s="50">
        <f t="shared" si="44"/>
        <v>150</v>
      </c>
      <c r="AB98" s="50">
        <f t="shared" si="45"/>
        <v>0</v>
      </c>
      <c r="AD98" s="50">
        <f t="shared" si="46"/>
        <v>149</v>
      </c>
      <c r="AF98" s="62">
        <v>11880</v>
      </c>
      <c r="AG98" s="67">
        <f t="shared" ref="AG98:AG103" si="48">Y98/AF98</f>
        <v>1.2626262626262626E-2</v>
      </c>
    </row>
    <row r="99" spans="1:34" x14ac:dyDescent="0.25">
      <c r="A99" s="28" t="s">
        <v>26</v>
      </c>
      <c r="B99" s="29">
        <v>1141</v>
      </c>
      <c r="C99" s="29">
        <v>7050000</v>
      </c>
      <c r="D99" s="29"/>
      <c r="E99" s="29"/>
      <c r="F99" s="29"/>
      <c r="G99" s="29"/>
      <c r="H99" s="29">
        <v>131</v>
      </c>
      <c r="I99" s="29">
        <v>1005000</v>
      </c>
      <c r="J99" s="29"/>
      <c r="K99" s="29"/>
      <c r="L99" s="29"/>
      <c r="M99" s="29"/>
      <c r="N99" s="29">
        <f t="shared" si="40"/>
        <v>1272</v>
      </c>
      <c r="O99" s="29">
        <f t="shared" si="41"/>
        <v>8055000</v>
      </c>
      <c r="P99" s="29"/>
      <c r="Q99" s="29"/>
      <c r="R99" s="29"/>
      <c r="S99" s="29"/>
      <c r="T99" s="29"/>
      <c r="U99" s="29"/>
      <c r="V99" s="29"/>
      <c r="W99" s="29">
        <f t="shared" si="42"/>
        <v>0</v>
      </c>
      <c r="X99" s="29">
        <f t="shared" si="43"/>
        <v>1272</v>
      </c>
      <c r="Y99" s="29">
        <f>SUM(W99:X99)</f>
        <v>1272</v>
      </c>
      <c r="AA99" s="50">
        <f t="shared" si="44"/>
        <v>1141</v>
      </c>
      <c r="AB99" s="50">
        <f t="shared" si="45"/>
        <v>131</v>
      </c>
      <c r="AD99" s="50">
        <f t="shared" si="46"/>
        <v>1141</v>
      </c>
      <c r="AF99" s="62">
        <v>28525</v>
      </c>
      <c r="AG99" s="67">
        <f t="shared" si="48"/>
        <v>4.4592462751971956E-2</v>
      </c>
    </row>
    <row r="100" spans="1:34" x14ac:dyDescent="0.25">
      <c r="A100" s="28" t="s">
        <v>27</v>
      </c>
      <c r="B100" s="29">
        <v>144</v>
      </c>
      <c r="C100" s="29">
        <v>1380000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>
        <f t="shared" si="40"/>
        <v>144</v>
      </c>
      <c r="O100" s="29">
        <f t="shared" si="41"/>
        <v>1380000</v>
      </c>
      <c r="P100" s="29"/>
      <c r="Q100" s="29"/>
      <c r="R100" s="29"/>
      <c r="S100" s="29"/>
      <c r="T100" s="29"/>
      <c r="U100" s="29"/>
      <c r="V100" s="29"/>
      <c r="W100" s="29">
        <f t="shared" si="42"/>
        <v>0</v>
      </c>
      <c r="X100" s="29">
        <f t="shared" si="43"/>
        <v>144</v>
      </c>
      <c r="Y100" s="29">
        <f t="shared" si="47"/>
        <v>144</v>
      </c>
      <c r="AA100" s="50">
        <f t="shared" si="44"/>
        <v>144</v>
      </c>
      <c r="AB100" s="50">
        <f t="shared" si="45"/>
        <v>0</v>
      </c>
      <c r="AD100" s="50">
        <f t="shared" si="46"/>
        <v>144</v>
      </c>
      <c r="AF100" s="62">
        <v>31770</v>
      </c>
      <c r="AG100" s="67">
        <f t="shared" si="48"/>
        <v>4.5325779036827192E-3</v>
      </c>
      <c r="AH100" s="4" t="s">
        <v>73</v>
      </c>
    </row>
    <row r="101" spans="1:34" x14ac:dyDescent="0.25">
      <c r="A101" s="28" t="s">
        <v>28</v>
      </c>
      <c r="B101" s="29">
        <v>802</v>
      </c>
      <c r="C101" s="29">
        <v>7437000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>
        <f t="shared" si="40"/>
        <v>802</v>
      </c>
      <c r="O101" s="29">
        <f t="shared" si="41"/>
        <v>7437000</v>
      </c>
      <c r="P101" s="29">
        <v>7</v>
      </c>
      <c r="Q101" s="29"/>
      <c r="R101" s="29"/>
      <c r="S101" s="29"/>
      <c r="T101" s="29"/>
      <c r="U101" s="29"/>
      <c r="V101" s="29"/>
      <c r="W101" s="29">
        <f t="shared" si="42"/>
        <v>7</v>
      </c>
      <c r="X101" s="29">
        <f t="shared" si="43"/>
        <v>802</v>
      </c>
      <c r="Y101" s="29">
        <f t="shared" si="47"/>
        <v>809</v>
      </c>
      <c r="AA101" s="50">
        <f t="shared" si="44"/>
        <v>809</v>
      </c>
      <c r="AB101" s="50">
        <f t="shared" si="45"/>
        <v>0</v>
      </c>
      <c r="AD101" s="50">
        <f t="shared" si="46"/>
        <v>802</v>
      </c>
      <c r="AF101" s="62">
        <v>17588</v>
      </c>
      <c r="AG101" s="67">
        <f t="shared" si="48"/>
        <v>4.5997270866499886E-2</v>
      </c>
    </row>
    <row r="102" spans="1:34" x14ac:dyDescent="0.25">
      <c r="A102" s="28" t="s">
        <v>29</v>
      </c>
      <c r="B102" s="29"/>
      <c r="C102" s="29"/>
      <c r="D102" s="29">
        <v>144</v>
      </c>
      <c r="E102" s="29">
        <v>23</v>
      </c>
      <c r="F102" s="29"/>
      <c r="G102" s="29">
        <v>21</v>
      </c>
      <c r="H102" s="29"/>
      <c r="I102" s="29"/>
      <c r="J102" s="29"/>
      <c r="K102" s="29"/>
      <c r="L102" s="29"/>
      <c r="M102" s="29"/>
      <c r="N102" s="29">
        <f t="shared" si="40"/>
        <v>0</v>
      </c>
      <c r="O102" s="29">
        <f t="shared" si="41"/>
        <v>0</v>
      </c>
      <c r="P102" s="29">
        <v>46</v>
      </c>
      <c r="Q102" s="29"/>
      <c r="R102" s="29"/>
      <c r="S102" s="29"/>
      <c r="T102" s="29">
        <v>3</v>
      </c>
      <c r="U102" s="29"/>
      <c r="V102" s="29">
        <v>38</v>
      </c>
      <c r="W102" s="29">
        <f t="shared" si="42"/>
        <v>87</v>
      </c>
      <c r="X102" s="29">
        <f t="shared" si="43"/>
        <v>188</v>
      </c>
      <c r="Y102" s="29">
        <f t="shared" si="47"/>
        <v>275</v>
      </c>
      <c r="AA102" s="50">
        <f t="shared" si="44"/>
        <v>275</v>
      </c>
      <c r="AB102" s="50">
        <f t="shared" si="45"/>
        <v>0</v>
      </c>
      <c r="AD102" s="50">
        <f t="shared" si="46"/>
        <v>188</v>
      </c>
      <c r="AF102" s="62">
        <v>36960</v>
      </c>
      <c r="AG102" s="67">
        <f t="shared" si="48"/>
        <v>7.4404761904761901E-3</v>
      </c>
    </row>
    <row r="103" spans="1:34" x14ac:dyDescent="0.25">
      <c r="A103" s="28" t="s">
        <v>30</v>
      </c>
      <c r="B103" s="29">
        <v>186</v>
      </c>
      <c r="C103" s="29">
        <v>993471</v>
      </c>
      <c r="D103" s="29">
        <v>5</v>
      </c>
      <c r="E103" s="29"/>
      <c r="F103" s="29"/>
      <c r="G103" s="29">
        <v>124</v>
      </c>
      <c r="H103" s="29"/>
      <c r="I103" s="29"/>
      <c r="J103" s="29"/>
      <c r="K103" s="29"/>
      <c r="L103" s="29"/>
      <c r="M103" s="29"/>
      <c r="N103" s="29">
        <f t="shared" si="40"/>
        <v>186</v>
      </c>
      <c r="O103" s="29">
        <f t="shared" si="41"/>
        <v>993471</v>
      </c>
      <c r="P103" s="29">
        <v>38</v>
      </c>
      <c r="Q103" s="29"/>
      <c r="R103" s="29"/>
      <c r="S103" s="29"/>
      <c r="T103" s="29"/>
      <c r="U103" s="29">
        <v>3</v>
      </c>
      <c r="V103" s="29">
        <v>58</v>
      </c>
      <c r="W103" s="29">
        <f t="shared" si="42"/>
        <v>99</v>
      </c>
      <c r="X103" s="29">
        <f t="shared" si="43"/>
        <v>315</v>
      </c>
      <c r="Y103" s="29">
        <f t="shared" si="47"/>
        <v>414</v>
      </c>
      <c r="AA103" s="50">
        <f t="shared" si="44"/>
        <v>414</v>
      </c>
      <c r="AB103" s="50">
        <f t="shared" si="45"/>
        <v>0</v>
      </c>
      <c r="AD103" s="50">
        <f t="shared" si="46"/>
        <v>315</v>
      </c>
      <c r="AF103" s="62">
        <v>33018</v>
      </c>
      <c r="AG103" s="67">
        <f t="shared" si="48"/>
        <v>1.2538615300745048E-2</v>
      </c>
    </row>
    <row r="104" spans="1:34" x14ac:dyDescent="0.25">
      <c r="A104" s="28" t="s">
        <v>31</v>
      </c>
      <c r="B104" s="29"/>
      <c r="C104" s="29"/>
      <c r="D104" s="29">
        <v>34</v>
      </c>
      <c r="E104" s="29"/>
      <c r="F104" s="29"/>
      <c r="G104" s="29"/>
      <c r="H104" s="29"/>
      <c r="I104" s="29"/>
      <c r="J104" s="29"/>
      <c r="K104" s="29"/>
      <c r="L104" s="29"/>
      <c r="M104" s="29"/>
      <c r="N104" s="29">
        <f t="shared" si="40"/>
        <v>0</v>
      </c>
      <c r="O104" s="29">
        <f t="shared" si="41"/>
        <v>0</v>
      </c>
      <c r="P104" s="29"/>
      <c r="Q104" s="29"/>
      <c r="R104" s="29"/>
      <c r="S104" s="29"/>
      <c r="T104" s="29"/>
      <c r="U104" s="29"/>
      <c r="V104" s="29"/>
      <c r="W104" s="29">
        <f t="shared" si="42"/>
        <v>0</v>
      </c>
      <c r="X104" s="29">
        <f t="shared" si="43"/>
        <v>34</v>
      </c>
      <c r="Y104" s="29">
        <f t="shared" si="47"/>
        <v>34</v>
      </c>
      <c r="AA104" s="50">
        <f t="shared" si="44"/>
        <v>34</v>
      </c>
      <c r="AB104" s="50">
        <f t="shared" si="45"/>
        <v>0</v>
      </c>
      <c r="AD104" s="50">
        <f t="shared" si="46"/>
        <v>34</v>
      </c>
      <c r="AF104" s="62">
        <v>25979</v>
      </c>
      <c r="AG104" s="67">
        <f>Y104/AF104</f>
        <v>1.3087493744947843E-3</v>
      </c>
    </row>
    <row r="105" spans="1:34" x14ac:dyDescent="0.25">
      <c r="A105" s="28" t="s">
        <v>32</v>
      </c>
      <c r="B105" s="29">
        <v>1367</v>
      </c>
      <c r="C105" s="29">
        <v>13670000</v>
      </c>
      <c r="D105" s="29">
        <v>1</v>
      </c>
      <c r="E105" s="29">
        <v>145</v>
      </c>
      <c r="F105" s="29">
        <v>87</v>
      </c>
      <c r="G105" s="29"/>
      <c r="H105" s="29"/>
      <c r="I105" s="29"/>
      <c r="J105" s="29"/>
      <c r="K105" s="29"/>
      <c r="L105" s="29"/>
      <c r="M105" s="29"/>
      <c r="N105" s="29">
        <f t="shared" si="40"/>
        <v>1367</v>
      </c>
      <c r="O105" s="29">
        <f t="shared" si="41"/>
        <v>13670000</v>
      </c>
      <c r="P105" s="29">
        <v>34</v>
      </c>
      <c r="Q105" s="29"/>
      <c r="R105" s="29"/>
      <c r="S105" s="29"/>
      <c r="T105" s="29"/>
      <c r="U105" s="29">
        <v>1</v>
      </c>
      <c r="V105" s="29"/>
      <c r="W105" s="29">
        <f t="shared" si="42"/>
        <v>35</v>
      </c>
      <c r="X105" s="29">
        <f t="shared" si="43"/>
        <v>1600</v>
      </c>
      <c r="Y105" s="29">
        <f t="shared" si="47"/>
        <v>1635</v>
      </c>
      <c r="AA105" s="50">
        <f t="shared" si="44"/>
        <v>1635</v>
      </c>
      <c r="AB105" s="50">
        <f t="shared" si="45"/>
        <v>0</v>
      </c>
      <c r="AD105" s="50">
        <f t="shared" si="46"/>
        <v>1600</v>
      </c>
      <c r="AF105" s="62">
        <v>27822</v>
      </c>
      <c r="AG105" s="67">
        <f t="shared" ref="AG105" si="49">Y105/AF105</f>
        <v>5.8766443821436275E-2</v>
      </c>
    </row>
    <row r="106" spans="1:34" x14ac:dyDescent="0.25">
      <c r="A106" s="28" t="s">
        <v>33</v>
      </c>
      <c r="B106" s="29">
        <v>722</v>
      </c>
      <c r="C106" s="29">
        <v>3755000</v>
      </c>
      <c r="D106" s="29"/>
      <c r="E106" s="29"/>
      <c r="F106" s="29"/>
      <c r="G106" s="29">
        <v>29</v>
      </c>
      <c r="H106" s="29"/>
      <c r="I106" s="29"/>
      <c r="J106" s="29"/>
      <c r="K106" s="29"/>
      <c r="L106" s="29"/>
      <c r="M106" s="29"/>
      <c r="N106" s="29">
        <f t="shared" si="40"/>
        <v>722</v>
      </c>
      <c r="O106" s="29">
        <f t="shared" si="41"/>
        <v>3755000</v>
      </c>
      <c r="P106" s="29">
        <v>6</v>
      </c>
      <c r="Q106" s="29">
        <v>1</v>
      </c>
      <c r="R106" s="29"/>
      <c r="S106" s="29"/>
      <c r="T106" s="29">
        <v>3</v>
      </c>
      <c r="U106" s="29"/>
      <c r="V106" s="29">
        <v>27</v>
      </c>
      <c r="W106" s="29">
        <f t="shared" si="42"/>
        <v>37</v>
      </c>
      <c r="X106" s="29">
        <f t="shared" si="43"/>
        <v>751</v>
      </c>
      <c r="Y106" s="29">
        <f t="shared" si="47"/>
        <v>788</v>
      </c>
      <c r="AA106" s="50">
        <f t="shared" si="44"/>
        <v>788</v>
      </c>
      <c r="AB106" s="50">
        <f t="shared" si="45"/>
        <v>0</v>
      </c>
      <c r="AD106" s="50">
        <f t="shared" si="46"/>
        <v>751</v>
      </c>
      <c r="AF106" s="62">
        <v>28040</v>
      </c>
      <c r="AG106" s="67">
        <f>Y106/AF106</f>
        <v>2.810271041369472E-2</v>
      </c>
    </row>
    <row r="107" spans="1:34" x14ac:dyDescent="0.25">
      <c r="A107" s="28" t="s">
        <v>34</v>
      </c>
      <c r="B107" s="29">
        <v>799</v>
      </c>
      <c r="C107" s="29">
        <v>4747000</v>
      </c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>
        <f t="shared" si="40"/>
        <v>799</v>
      </c>
      <c r="O107" s="29">
        <f t="shared" si="41"/>
        <v>4747000</v>
      </c>
      <c r="P107" s="29">
        <v>7</v>
      </c>
      <c r="Q107" s="29"/>
      <c r="R107" s="29"/>
      <c r="S107" s="29"/>
      <c r="T107" s="29"/>
      <c r="U107" s="29"/>
      <c r="V107" s="29"/>
      <c r="W107" s="29">
        <f t="shared" si="42"/>
        <v>7</v>
      </c>
      <c r="X107" s="29">
        <f t="shared" si="43"/>
        <v>799</v>
      </c>
      <c r="Y107" s="29">
        <f t="shared" si="47"/>
        <v>806</v>
      </c>
      <c r="AA107" s="50">
        <f t="shared" si="44"/>
        <v>806</v>
      </c>
      <c r="AB107" s="50">
        <f t="shared" si="45"/>
        <v>0</v>
      </c>
      <c r="AD107" s="50">
        <f t="shared" si="46"/>
        <v>799</v>
      </c>
      <c r="AF107" s="62">
        <v>24405</v>
      </c>
      <c r="AG107" s="67">
        <f t="shared" ref="AG107:AG110" si="50">Y107/AF107</f>
        <v>3.30260192583487E-2</v>
      </c>
    </row>
    <row r="108" spans="1:34" x14ac:dyDescent="0.25">
      <c r="A108" s="28" t="s">
        <v>35</v>
      </c>
      <c r="B108" s="29">
        <v>108</v>
      </c>
      <c r="C108" s="29">
        <v>1026000</v>
      </c>
      <c r="D108" s="29">
        <v>406</v>
      </c>
      <c r="E108" s="29"/>
      <c r="F108" s="29"/>
      <c r="G108" s="29">
        <v>924</v>
      </c>
      <c r="H108" s="29"/>
      <c r="I108" s="29"/>
      <c r="J108" s="29"/>
      <c r="K108" s="29"/>
      <c r="L108" s="29"/>
      <c r="M108" s="29">
        <v>64</v>
      </c>
      <c r="N108" s="29">
        <f t="shared" si="40"/>
        <v>108</v>
      </c>
      <c r="O108" s="29">
        <f t="shared" si="41"/>
        <v>1026000</v>
      </c>
      <c r="P108" s="29"/>
      <c r="Q108" s="29"/>
      <c r="R108" s="29"/>
      <c r="S108" s="29"/>
      <c r="T108" s="29"/>
      <c r="U108" s="29">
        <v>1</v>
      </c>
      <c r="V108" s="29">
        <v>25</v>
      </c>
      <c r="W108" s="29">
        <f t="shared" si="42"/>
        <v>26</v>
      </c>
      <c r="X108" s="29">
        <f t="shared" si="43"/>
        <v>1502</v>
      </c>
      <c r="Y108" s="29">
        <f t="shared" si="47"/>
        <v>1528</v>
      </c>
      <c r="AA108" s="50">
        <f>SUM(B108,D108:G108,W108)</f>
        <v>1464</v>
      </c>
      <c r="AB108" s="50">
        <f t="shared" si="45"/>
        <v>64</v>
      </c>
      <c r="AD108" s="50">
        <f t="shared" si="46"/>
        <v>1438</v>
      </c>
      <c r="AF108" s="62">
        <v>22190</v>
      </c>
      <c r="AG108" s="67">
        <f t="shared" si="50"/>
        <v>6.8859846777827846E-2</v>
      </c>
    </row>
    <row r="109" spans="1:34" x14ac:dyDescent="0.25">
      <c r="A109" s="28" t="s">
        <v>36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>
        <f t="shared" si="40"/>
        <v>0</v>
      </c>
      <c r="O109" s="29">
        <f t="shared" si="41"/>
        <v>0</v>
      </c>
      <c r="P109" s="29"/>
      <c r="Q109" s="29"/>
      <c r="R109" s="29"/>
      <c r="S109" s="29"/>
      <c r="T109" s="29"/>
      <c r="U109" s="29"/>
      <c r="V109" s="29"/>
      <c r="W109" s="29">
        <f t="shared" si="42"/>
        <v>0</v>
      </c>
      <c r="X109" s="29">
        <f t="shared" si="43"/>
        <v>0</v>
      </c>
      <c r="Y109" s="29">
        <f t="shared" si="47"/>
        <v>0</v>
      </c>
      <c r="AA109" s="50">
        <f t="shared" si="44"/>
        <v>0</v>
      </c>
      <c r="AB109" s="50">
        <f t="shared" si="45"/>
        <v>0</v>
      </c>
      <c r="AD109" s="50">
        <f t="shared" si="46"/>
        <v>0</v>
      </c>
      <c r="AF109" s="62">
        <v>23545</v>
      </c>
      <c r="AG109" s="67">
        <f t="shared" si="50"/>
        <v>0</v>
      </c>
    </row>
    <row r="110" spans="1:34" x14ac:dyDescent="0.25">
      <c r="A110" s="28" t="s">
        <v>37</v>
      </c>
      <c r="B110" s="29">
        <v>854</v>
      </c>
      <c r="C110" s="29">
        <v>8210000</v>
      </c>
      <c r="D110" s="29">
        <v>0</v>
      </c>
      <c r="E110" s="29">
        <v>0</v>
      </c>
      <c r="F110" s="29">
        <v>0</v>
      </c>
      <c r="G110" s="29">
        <v>510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29">
        <f t="shared" si="40"/>
        <v>854</v>
      </c>
      <c r="O110" s="29">
        <f t="shared" si="41"/>
        <v>8210000</v>
      </c>
      <c r="P110" s="29">
        <v>0</v>
      </c>
      <c r="Q110" s="29">
        <v>0</v>
      </c>
      <c r="R110" s="29">
        <v>0</v>
      </c>
      <c r="S110" s="29">
        <v>0</v>
      </c>
      <c r="T110" s="29">
        <v>1</v>
      </c>
      <c r="U110" s="29">
        <v>0</v>
      </c>
      <c r="V110" s="29">
        <v>5</v>
      </c>
      <c r="W110" s="29">
        <f t="shared" si="42"/>
        <v>6</v>
      </c>
      <c r="X110" s="29">
        <f t="shared" si="43"/>
        <v>1364</v>
      </c>
      <c r="Y110" s="29">
        <f t="shared" si="47"/>
        <v>1370</v>
      </c>
      <c r="AA110" s="50">
        <f>SUM(B110,D110:G110,W110)</f>
        <v>1370</v>
      </c>
      <c r="AB110" s="50">
        <f t="shared" si="45"/>
        <v>0</v>
      </c>
      <c r="AD110" s="50">
        <f t="shared" si="46"/>
        <v>1364</v>
      </c>
      <c r="AF110" s="62">
        <v>15400</v>
      </c>
      <c r="AG110" s="67">
        <f t="shared" si="50"/>
        <v>8.8961038961038963E-2</v>
      </c>
      <c r="AH110" s="4" t="s">
        <v>71</v>
      </c>
    </row>
    <row r="111" spans="1:34" x14ac:dyDescent="0.25">
      <c r="A111" s="30" t="s">
        <v>38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29">
        <f t="shared" si="40"/>
        <v>0</v>
      </c>
      <c r="O111" s="29">
        <f t="shared" si="41"/>
        <v>0</v>
      </c>
      <c r="P111" s="31"/>
      <c r="Q111" s="31"/>
      <c r="R111" s="31"/>
      <c r="S111" s="31"/>
      <c r="T111" s="31"/>
      <c r="U111" s="31"/>
      <c r="V111" s="31"/>
      <c r="W111" s="29">
        <f t="shared" si="42"/>
        <v>0</v>
      </c>
      <c r="X111" s="29">
        <f t="shared" si="43"/>
        <v>0</v>
      </c>
      <c r="Y111" s="29">
        <f t="shared" si="47"/>
        <v>0</v>
      </c>
      <c r="AA111" s="50">
        <f t="shared" ref="AA111" si="51">SUM(B111,D111:G111,W111)</f>
        <v>0</v>
      </c>
      <c r="AB111" s="50">
        <f t="shared" si="45"/>
        <v>0</v>
      </c>
      <c r="AD111" s="50">
        <f t="shared" si="46"/>
        <v>0</v>
      </c>
      <c r="AF111" s="62">
        <v>0</v>
      </c>
      <c r="AG111" s="67">
        <v>0</v>
      </c>
    </row>
    <row r="112" spans="1:34" x14ac:dyDescent="0.25">
      <c r="A112" s="41" t="s">
        <v>21</v>
      </c>
      <c r="B112" s="38">
        <f>SUM(B95:B111)</f>
        <v>6359</v>
      </c>
      <c r="C112" s="38">
        <f t="shared" ref="C112:Y112" si="52">SUM(C95:C111)</f>
        <v>50225471</v>
      </c>
      <c r="D112" s="38">
        <f t="shared" si="52"/>
        <v>590</v>
      </c>
      <c r="E112" s="38">
        <f t="shared" si="52"/>
        <v>373</v>
      </c>
      <c r="F112" s="38">
        <f t="shared" si="52"/>
        <v>87</v>
      </c>
      <c r="G112" s="38">
        <f t="shared" si="52"/>
        <v>1664</v>
      </c>
      <c r="H112" s="38">
        <f t="shared" si="52"/>
        <v>131</v>
      </c>
      <c r="I112" s="38">
        <f t="shared" si="52"/>
        <v>1005000</v>
      </c>
      <c r="J112" s="38">
        <f t="shared" si="52"/>
        <v>0</v>
      </c>
      <c r="K112" s="38">
        <f t="shared" si="52"/>
        <v>0</v>
      </c>
      <c r="L112" s="38">
        <f t="shared" si="52"/>
        <v>0</v>
      </c>
      <c r="M112" s="38">
        <f t="shared" si="52"/>
        <v>134</v>
      </c>
      <c r="N112" s="38">
        <f t="shared" si="52"/>
        <v>6490</v>
      </c>
      <c r="O112" s="38">
        <f t="shared" si="52"/>
        <v>51230471</v>
      </c>
      <c r="P112" s="38">
        <f t="shared" si="52"/>
        <v>240</v>
      </c>
      <c r="Q112" s="38">
        <f t="shared" si="52"/>
        <v>1</v>
      </c>
      <c r="R112" s="38">
        <f t="shared" si="52"/>
        <v>0</v>
      </c>
      <c r="S112" s="38">
        <f t="shared" si="52"/>
        <v>0</v>
      </c>
      <c r="T112" s="38">
        <f t="shared" si="52"/>
        <v>20</v>
      </c>
      <c r="U112" s="38">
        <f t="shared" si="52"/>
        <v>164</v>
      </c>
      <c r="V112" s="38">
        <f t="shared" si="52"/>
        <v>191</v>
      </c>
      <c r="W112" s="38">
        <f t="shared" si="52"/>
        <v>616</v>
      </c>
      <c r="X112" s="38">
        <f t="shared" si="52"/>
        <v>9338</v>
      </c>
      <c r="Y112" s="38">
        <f t="shared" si="52"/>
        <v>9954</v>
      </c>
      <c r="AA112" s="35">
        <f t="shared" ref="AA112" si="53">SUM(AA95:AA111)</f>
        <v>9689</v>
      </c>
      <c r="AB112" s="35">
        <f>SUM(AB95:AB111)</f>
        <v>265</v>
      </c>
      <c r="AD112" s="35">
        <f t="shared" ref="AD112" si="54">SUM(AD95:AD111)</f>
        <v>9073</v>
      </c>
      <c r="AF112" s="63">
        <f>SUM(AF95:AF111)</f>
        <v>378822</v>
      </c>
      <c r="AG112" s="68">
        <f>Y112/AF112</f>
        <v>2.6276193040530908E-2</v>
      </c>
    </row>
    <row r="114" spans="1:34" x14ac:dyDescent="0.25">
      <c r="A114" s="33" t="s">
        <v>67</v>
      </c>
    </row>
    <row r="115" spans="1:34" ht="21" x14ac:dyDescent="0.35">
      <c r="A115" s="123" t="s">
        <v>0</v>
      </c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39"/>
    </row>
    <row r="116" spans="1:34" ht="21" x14ac:dyDescent="0.35">
      <c r="A116" s="123" t="s">
        <v>1</v>
      </c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</row>
    <row r="117" spans="1:34" ht="21" x14ac:dyDescent="0.35">
      <c r="A117" s="123" t="s">
        <v>91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AA117" s="39"/>
    </row>
    <row r="118" spans="1:34" x14ac:dyDescent="0.25">
      <c r="A118" s="25"/>
      <c r="B118" s="26"/>
      <c r="C118" s="26"/>
      <c r="D118" s="26"/>
      <c r="E118" s="26"/>
      <c r="F118" s="26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39"/>
    </row>
    <row r="119" spans="1:34" x14ac:dyDescent="0.25">
      <c r="A119" s="110" t="s">
        <v>42</v>
      </c>
      <c r="B119" s="109" t="s">
        <v>3</v>
      </c>
      <c r="C119" s="109"/>
      <c r="D119" s="109"/>
      <c r="E119" s="109"/>
      <c r="F119" s="109"/>
      <c r="G119" s="109"/>
      <c r="H119" s="112" t="s">
        <v>4</v>
      </c>
      <c r="I119" s="112"/>
      <c r="J119" s="112"/>
      <c r="K119" s="112"/>
      <c r="L119" s="112"/>
      <c r="M119" s="112"/>
      <c r="N119" s="112" t="s">
        <v>5</v>
      </c>
      <c r="O119" s="112"/>
      <c r="P119" s="113" t="s">
        <v>6</v>
      </c>
      <c r="Q119" s="114"/>
      <c r="R119" s="114"/>
      <c r="S119" s="114"/>
      <c r="T119" s="114"/>
      <c r="U119" s="114"/>
      <c r="V119" s="115"/>
      <c r="W119" s="109" t="s">
        <v>40</v>
      </c>
      <c r="X119" s="109" t="s">
        <v>41</v>
      </c>
      <c r="Y119" s="112" t="s">
        <v>21</v>
      </c>
      <c r="AA119" s="109" t="s">
        <v>59</v>
      </c>
      <c r="AB119" s="109" t="s">
        <v>60</v>
      </c>
      <c r="AC119"/>
      <c r="AD119" s="109" t="s">
        <v>65</v>
      </c>
      <c r="AF119" s="109" t="s">
        <v>69</v>
      </c>
      <c r="AG119" s="109" t="s">
        <v>70</v>
      </c>
    </row>
    <row r="120" spans="1:34" x14ac:dyDescent="0.25">
      <c r="A120" s="111"/>
      <c r="B120" s="109"/>
      <c r="C120" s="109"/>
      <c r="D120" s="109"/>
      <c r="E120" s="109"/>
      <c r="F120" s="109"/>
      <c r="G120" s="109"/>
      <c r="H120" s="112"/>
      <c r="I120" s="112"/>
      <c r="J120" s="112"/>
      <c r="K120" s="112"/>
      <c r="L120" s="112"/>
      <c r="M120" s="112"/>
      <c r="N120" s="112"/>
      <c r="O120" s="112"/>
      <c r="P120" s="116"/>
      <c r="Q120" s="117"/>
      <c r="R120" s="117"/>
      <c r="S120" s="117"/>
      <c r="T120" s="117"/>
      <c r="U120" s="117"/>
      <c r="V120" s="118"/>
      <c r="W120" s="109"/>
      <c r="X120" s="109"/>
      <c r="Y120" s="112"/>
      <c r="AA120" s="109"/>
      <c r="AB120" s="109"/>
      <c r="AC120"/>
      <c r="AD120" s="109"/>
      <c r="AF120" s="109"/>
      <c r="AG120" s="109"/>
    </row>
    <row r="121" spans="1:34" x14ac:dyDescent="0.25">
      <c r="A121" s="111"/>
      <c r="B121" s="112" t="s">
        <v>7</v>
      </c>
      <c r="C121" s="112" t="s">
        <v>8</v>
      </c>
      <c r="D121" s="112" t="s">
        <v>9</v>
      </c>
      <c r="E121" s="112" t="s">
        <v>10</v>
      </c>
      <c r="F121" s="109" t="s">
        <v>11</v>
      </c>
      <c r="G121" s="112" t="s">
        <v>12</v>
      </c>
      <c r="H121" s="112" t="s">
        <v>7</v>
      </c>
      <c r="I121" s="112" t="s">
        <v>8</v>
      </c>
      <c r="J121" s="112" t="s">
        <v>9</v>
      </c>
      <c r="K121" s="112" t="s">
        <v>10</v>
      </c>
      <c r="L121" s="109" t="s">
        <v>11</v>
      </c>
      <c r="M121" s="112" t="s">
        <v>12</v>
      </c>
      <c r="N121" s="112" t="s">
        <v>7</v>
      </c>
      <c r="O121" s="112" t="s">
        <v>8</v>
      </c>
      <c r="P121" s="120" t="s">
        <v>13</v>
      </c>
      <c r="Q121" s="121"/>
      <c r="R121" s="121"/>
      <c r="S121" s="121"/>
      <c r="T121" s="121"/>
      <c r="U121" s="121"/>
      <c r="V121" s="122"/>
      <c r="W121" s="109"/>
      <c r="X121" s="109"/>
      <c r="Y121" s="112"/>
      <c r="AA121" s="109"/>
      <c r="AB121" s="109"/>
      <c r="AC121"/>
      <c r="AD121" s="109"/>
      <c r="AF121" s="109"/>
      <c r="AG121" s="109"/>
    </row>
    <row r="122" spans="1:34" ht="49.5" customHeight="1" x14ac:dyDescent="0.25">
      <c r="A122" s="111"/>
      <c r="B122" s="119"/>
      <c r="C122" s="119"/>
      <c r="D122" s="119"/>
      <c r="E122" s="119"/>
      <c r="F122" s="110"/>
      <c r="G122" s="119"/>
      <c r="H122" s="119"/>
      <c r="I122" s="119"/>
      <c r="J122" s="119"/>
      <c r="K122" s="119"/>
      <c r="L122" s="110"/>
      <c r="M122" s="119"/>
      <c r="N122" s="119"/>
      <c r="O122" s="119"/>
      <c r="P122" s="54" t="s">
        <v>14</v>
      </c>
      <c r="Q122" s="54" t="s">
        <v>15</v>
      </c>
      <c r="R122" s="55" t="s">
        <v>16</v>
      </c>
      <c r="S122" s="54" t="s">
        <v>17</v>
      </c>
      <c r="T122" s="54" t="s">
        <v>18</v>
      </c>
      <c r="U122" s="54" t="s">
        <v>19</v>
      </c>
      <c r="V122" s="54" t="s">
        <v>20</v>
      </c>
      <c r="W122" s="110"/>
      <c r="X122" s="110"/>
      <c r="Y122" s="112"/>
      <c r="AA122" s="109"/>
      <c r="AB122" s="109"/>
      <c r="AC122"/>
      <c r="AD122" s="109"/>
      <c r="AF122" s="110"/>
      <c r="AG122" s="110"/>
    </row>
    <row r="123" spans="1:34" ht="23.25" customHeight="1" x14ac:dyDescent="0.25">
      <c r="A123" s="56" t="s">
        <v>22</v>
      </c>
      <c r="B123" s="57">
        <v>32</v>
      </c>
      <c r="C123" s="57">
        <v>271000</v>
      </c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>
        <f>SUM(B123,H123)</f>
        <v>32</v>
      </c>
      <c r="O123" s="57">
        <f>SUM(C123,I123)</f>
        <v>271000</v>
      </c>
      <c r="P123" s="57"/>
      <c r="Q123" s="57"/>
      <c r="R123" s="57"/>
      <c r="S123" s="57"/>
      <c r="T123" s="57"/>
      <c r="U123" s="57"/>
      <c r="V123" s="57"/>
      <c r="W123" s="57">
        <f>SUM(P123:V123)</f>
        <v>0</v>
      </c>
      <c r="X123" s="57">
        <f>SUM(B123,D123:G123,H123,J123:M123)</f>
        <v>32</v>
      </c>
      <c r="Y123" s="57">
        <f>SUM(W123:X123)</f>
        <v>32</v>
      </c>
      <c r="AA123" s="50">
        <f>SUM(B123,D123:G123,W123)</f>
        <v>32</v>
      </c>
      <c r="AB123" s="50">
        <f>SUM(H123,J123:M123)</f>
        <v>0</v>
      </c>
      <c r="AC123"/>
      <c r="AD123" s="50">
        <f>SUM(B123,D123:G123)</f>
        <v>32</v>
      </c>
      <c r="AF123" s="56">
        <v>23340</v>
      </c>
      <c r="AG123" s="66"/>
    </row>
    <row r="124" spans="1:34" ht="23.25" customHeight="1" x14ac:dyDescent="0.25">
      <c r="A124" s="56" t="s">
        <v>23</v>
      </c>
      <c r="B124" s="57">
        <v>104</v>
      </c>
      <c r="C124" s="57">
        <v>976000</v>
      </c>
      <c r="D124" s="57"/>
      <c r="E124" s="57"/>
      <c r="F124" s="57"/>
      <c r="G124" s="57"/>
      <c r="H124" s="57">
        <v>30</v>
      </c>
      <c r="I124" s="57">
        <v>180000</v>
      </c>
      <c r="J124" s="57"/>
      <c r="K124" s="57"/>
      <c r="L124" s="57"/>
      <c r="M124" s="57"/>
      <c r="N124" s="57">
        <f t="shared" ref="N124:N139" si="55">SUM(B124,H124)</f>
        <v>134</v>
      </c>
      <c r="O124" s="57">
        <f t="shared" ref="O124:O139" si="56">SUM(C124,I124)</f>
        <v>1156000</v>
      </c>
      <c r="P124" s="57">
        <v>57</v>
      </c>
      <c r="Q124" s="57"/>
      <c r="R124" s="57"/>
      <c r="S124" s="57"/>
      <c r="T124" s="57"/>
      <c r="U124" s="57"/>
      <c r="V124" s="57"/>
      <c r="W124" s="57">
        <f t="shared" ref="W124:W139" si="57">SUM(P124:V124)</f>
        <v>57</v>
      </c>
      <c r="X124" s="57">
        <f t="shared" ref="X124:X139" si="58">SUM(B124,D124:G124,H124,J124:M124)</f>
        <v>134</v>
      </c>
      <c r="Y124" s="57">
        <f t="shared" ref="Y124:Y139" si="59">SUM(W124:X124)</f>
        <v>191</v>
      </c>
      <c r="AA124" s="50">
        <f>SUM(B124,D124:G124,W124)</f>
        <v>161</v>
      </c>
      <c r="AB124" s="50">
        <f t="shared" ref="AB124:AB139" si="60">SUM(H124,J124:M124)</f>
        <v>30</v>
      </c>
      <c r="AD124" s="50">
        <f t="shared" ref="AD124:AD139" si="61">SUM(B124,D124:G124)</f>
        <v>104</v>
      </c>
      <c r="AF124" s="65">
        <v>7251</v>
      </c>
      <c r="AG124" s="67">
        <f>Y124/AF124</f>
        <v>2.6341194318025101E-2</v>
      </c>
    </row>
    <row r="125" spans="1:34" ht="23.25" customHeight="1" x14ac:dyDescent="0.25">
      <c r="A125" s="56" t="s">
        <v>24</v>
      </c>
      <c r="B125" s="57"/>
      <c r="C125" s="57"/>
      <c r="D125" s="57"/>
      <c r="E125" s="57"/>
      <c r="F125" s="57"/>
      <c r="G125" s="57">
        <v>29</v>
      </c>
      <c r="H125" s="57"/>
      <c r="I125" s="57"/>
      <c r="J125" s="57"/>
      <c r="K125" s="57"/>
      <c r="L125" s="57"/>
      <c r="M125" s="57"/>
      <c r="N125" s="57">
        <f t="shared" si="55"/>
        <v>0</v>
      </c>
      <c r="O125" s="57">
        <f t="shared" si="56"/>
        <v>0</v>
      </c>
      <c r="P125" s="57"/>
      <c r="Q125" s="57"/>
      <c r="R125" s="57"/>
      <c r="S125" s="57"/>
      <c r="T125" s="57"/>
      <c r="U125" s="57">
        <v>1</v>
      </c>
      <c r="V125" s="57">
        <v>34</v>
      </c>
      <c r="W125" s="57">
        <f t="shared" si="57"/>
        <v>35</v>
      </c>
      <c r="X125" s="57">
        <f t="shared" si="58"/>
        <v>29</v>
      </c>
      <c r="Y125" s="57">
        <f t="shared" si="59"/>
        <v>64</v>
      </c>
      <c r="AA125" s="50">
        <f t="shared" ref="AA125:AA135" si="62">SUM(B125,D125:G125,W125)</f>
        <v>64</v>
      </c>
      <c r="AB125" s="50">
        <f t="shared" si="60"/>
        <v>0</v>
      </c>
      <c r="AD125" s="50">
        <f t="shared" si="61"/>
        <v>29</v>
      </c>
      <c r="AF125" s="62">
        <v>21109</v>
      </c>
      <c r="AG125" s="67">
        <f>Y125/AF125</f>
        <v>3.0318821355819793E-3</v>
      </c>
    </row>
    <row r="126" spans="1:34" ht="23.25" customHeight="1" x14ac:dyDescent="0.25">
      <c r="A126" s="56" t="s">
        <v>25</v>
      </c>
      <c r="B126" s="57">
        <v>20</v>
      </c>
      <c r="C126" s="57">
        <v>150000</v>
      </c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>
        <f t="shared" si="55"/>
        <v>20</v>
      </c>
      <c r="O126" s="57">
        <f t="shared" si="56"/>
        <v>150000</v>
      </c>
      <c r="P126" s="57">
        <v>16</v>
      </c>
      <c r="Q126" s="57"/>
      <c r="R126" s="57"/>
      <c r="S126" s="57"/>
      <c r="T126" s="57"/>
      <c r="U126" s="57"/>
      <c r="V126" s="57"/>
      <c r="W126" s="57">
        <f t="shared" si="57"/>
        <v>16</v>
      </c>
      <c r="X126" s="57">
        <f t="shared" si="58"/>
        <v>20</v>
      </c>
      <c r="Y126" s="57">
        <f t="shared" si="59"/>
        <v>36</v>
      </c>
      <c r="AA126" s="50">
        <f t="shared" si="62"/>
        <v>36</v>
      </c>
      <c r="AB126" s="50">
        <f t="shared" si="60"/>
        <v>0</v>
      </c>
      <c r="AD126" s="50">
        <f t="shared" si="61"/>
        <v>20</v>
      </c>
      <c r="AF126" s="62">
        <v>11880</v>
      </c>
      <c r="AG126" s="67">
        <f t="shared" ref="AG126:AG131" si="63">Y126/AF126</f>
        <v>3.0303030303030303E-3</v>
      </c>
    </row>
    <row r="127" spans="1:34" s="76" customFormat="1" ht="23.25" customHeight="1" x14ac:dyDescent="0.25">
      <c r="A127" s="74" t="s">
        <v>26</v>
      </c>
      <c r="B127" s="75">
        <v>293</v>
      </c>
      <c r="C127" s="75">
        <v>1580000</v>
      </c>
      <c r="D127" s="75"/>
      <c r="E127" s="75"/>
      <c r="F127" s="75"/>
      <c r="G127" s="75"/>
      <c r="H127" s="75">
        <v>65</v>
      </c>
      <c r="I127" s="75">
        <v>435000</v>
      </c>
      <c r="J127" s="75"/>
      <c r="K127" s="75"/>
      <c r="L127" s="75"/>
      <c r="M127" s="75"/>
      <c r="N127" s="75">
        <f t="shared" si="55"/>
        <v>358</v>
      </c>
      <c r="O127" s="75">
        <f t="shared" si="56"/>
        <v>2015000</v>
      </c>
      <c r="P127" s="75"/>
      <c r="Q127" s="75"/>
      <c r="R127" s="75"/>
      <c r="S127" s="75"/>
      <c r="T127" s="75"/>
      <c r="U127" s="75"/>
      <c r="V127" s="75"/>
      <c r="W127" s="57">
        <f t="shared" si="57"/>
        <v>0</v>
      </c>
      <c r="X127" s="75">
        <f t="shared" si="58"/>
        <v>358</v>
      </c>
      <c r="Y127" s="57">
        <f t="shared" si="59"/>
        <v>358</v>
      </c>
      <c r="AA127" s="77">
        <f t="shared" si="62"/>
        <v>293</v>
      </c>
      <c r="AB127" s="77">
        <f t="shared" si="60"/>
        <v>65</v>
      </c>
      <c r="AD127" s="77">
        <f t="shared" si="61"/>
        <v>293</v>
      </c>
      <c r="AF127" s="78">
        <v>28525</v>
      </c>
      <c r="AG127" s="79">
        <f t="shared" si="63"/>
        <v>1.2550394390885188E-2</v>
      </c>
    </row>
    <row r="128" spans="1:34" ht="23.25" customHeight="1" x14ac:dyDescent="0.25">
      <c r="A128" s="56" t="s">
        <v>27</v>
      </c>
      <c r="B128" s="57">
        <v>38</v>
      </c>
      <c r="C128" s="57">
        <v>370000</v>
      </c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>
        <f t="shared" si="55"/>
        <v>38</v>
      </c>
      <c r="O128" s="57">
        <f t="shared" si="56"/>
        <v>370000</v>
      </c>
      <c r="P128" s="57"/>
      <c r="Q128" s="57"/>
      <c r="R128" s="57"/>
      <c r="S128" s="57"/>
      <c r="T128" s="57"/>
      <c r="U128" s="57"/>
      <c r="V128" s="57"/>
      <c r="W128" s="57">
        <f t="shared" si="57"/>
        <v>0</v>
      </c>
      <c r="X128" s="57">
        <f t="shared" si="58"/>
        <v>38</v>
      </c>
      <c r="Y128" s="57">
        <f t="shared" si="59"/>
        <v>38</v>
      </c>
      <c r="AA128" s="50">
        <f t="shared" si="62"/>
        <v>38</v>
      </c>
      <c r="AB128" s="50">
        <f t="shared" si="60"/>
        <v>0</v>
      </c>
      <c r="AD128" s="50">
        <f t="shared" si="61"/>
        <v>38</v>
      </c>
      <c r="AF128" s="62">
        <v>31770</v>
      </c>
      <c r="AG128" s="67">
        <f t="shared" si="63"/>
        <v>1.1960969468051621E-3</v>
      </c>
      <c r="AH128" s="4" t="s">
        <v>73</v>
      </c>
    </row>
    <row r="129" spans="1:34" ht="23.25" customHeight="1" x14ac:dyDescent="0.25">
      <c r="A129" s="56" t="s">
        <v>28</v>
      </c>
      <c r="B129" s="57">
        <v>1320</v>
      </c>
      <c r="C129" s="57">
        <v>12414000</v>
      </c>
      <c r="D129" s="57"/>
      <c r="E129" s="57"/>
      <c r="F129" s="57"/>
      <c r="G129" s="57">
        <v>660</v>
      </c>
      <c r="H129" s="57"/>
      <c r="I129" s="57"/>
      <c r="J129" s="57"/>
      <c r="K129" s="57"/>
      <c r="L129" s="57"/>
      <c r="M129" s="57"/>
      <c r="N129" s="57">
        <f t="shared" si="55"/>
        <v>1320</v>
      </c>
      <c r="O129" s="57">
        <f t="shared" si="56"/>
        <v>12414000</v>
      </c>
      <c r="P129" s="57"/>
      <c r="Q129" s="57"/>
      <c r="R129" s="57"/>
      <c r="S129" s="57"/>
      <c r="T129" s="57"/>
      <c r="U129" s="57"/>
      <c r="V129" s="57">
        <v>15</v>
      </c>
      <c r="W129" s="57">
        <f t="shared" si="57"/>
        <v>15</v>
      </c>
      <c r="X129" s="57">
        <f t="shared" si="58"/>
        <v>1980</v>
      </c>
      <c r="Y129" s="57">
        <f t="shared" si="59"/>
        <v>1995</v>
      </c>
      <c r="AA129" s="50">
        <f t="shared" si="62"/>
        <v>1995</v>
      </c>
      <c r="AB129" s="50">
        <f t="shared" si="60"/>
        <v>0</v>
      </c>
      <c r="AD129" s="50">
        <f t="shared" si="61"/>
        <v>1980</v>
      </c>
      <c r="AF129" s="62">
        <v>17588</v>
      </c>
      <c r="AG129" s="67">
        <f t="shared" si="63"/>
        <v>0.11342961109847624</v>
      </c>
    </row>
    <row r="130" spans="1:34" s="7" customFormat="1" ht="23.25" customHeight="1" x14ac:dyDescent="0.25">
      <c r="A130" s="69" t="s">
        <v>29</v>
      </c>
      <c r="B130" s="70">
        <v>661</v>
      </c>
      <c r="C130" s="70">
        <v>5939000</v>
      </c>
      <c r="D130" s="70">
        <v>1023</v>
      </c>
      <c r="E130" s="70"/>
      <c r="F130" s="70"/>
      <c r="G130" s="70">
        <v>311</v>
      </c>
      <c r="H130" s="70">
        <v>38</v>
      </c>
      <c r="I130" s="70">
        <v>395000</v>
      </c>
      <c r="J130" s="70"/>
      <c r="K130" s="70"/>
      <c r="L130" s="70"/>
      <c r="M130" s="70"/>
      <c r="N130" s="70">
        <f t="shared" si="55"/>
        <v>699</v>
      </c>
      <c r="O130" s="70">
        <f t="shared" si="56"/>
        <v>6334000</v>
      </c>
      <c r="P130" s="70">
        <v>27</v>
      </c>
      <c r="Q130" s="70"/>
      <c r="R130" s="70"/>
      <c r="S130" s="70"/>
      <c r="T130" s="70"/>
      <c r="U130" s="70">
        <v>194</v>
      </c>
      <c r="V130" s="70">
        <v>65</v>
      </c>
      <c r="W130" s="57">
        <f t="shared" si="57"/>
        <v>286</v>
      </c>
      <c r="X130" s="70">
        <f t="shared" si="58"/>
        <v>2033</v>
      </c>
      <c r="Y130" s="57">
        <f t="shared" si="59"/>
        <v>2319</v>
      </c>
      <c r="AA130" s="71">
        <f t="shared" si="62"/>
        <v>2281</v>
      </c>
      <c r="AB130" s="71">
        <f t="shared" si="60"/>
        <v>38</v>
      </c>
      <c r="AD130" s="71">
        <f t="shared" si="61"/>
        <v>1995</v>
      </c>
      <c r="AF130" s="72">
        <v>36960</v>
      </c>
      <c r="AG130" s="73">
        <f t="shared" si="63"/>
        <v>6.274350649350649E-2</v>
      </c>
    </row>
    <row r="131" spans="1:34" ht="23.25" customHeight="1" x14ac:dyDescent="0.25">
      <c r="A131" s="56" t="s">
        <v>30</v>
      </c>
      <c r="B131" s="57"/>
      <c r="C131" s="57"/>
      <c r="D131" s="57"/>
      <c r="E131" s="57"/>
      <c r="F131" s="57"/>
      <c r="G131" s="57">
        <v>27</v>
      </c>
      <c r="H131" s="57"/>
      <c r="I131" s="57"/>
      <c r="J131" s="57"/>
      <c r="K131" s="57"/>
      <c r="L131" s="57"/>
      <c r="M131" s="57"/>
      <c r="N131" s="57">
        <f t="shared" si="55"/>
        <v>0</v>
      </c>
      <c r="O131" s="57">
        <f t="shared" si="56"/>
        <v>0</v>
      </c>
      <c r="P131" s="57">
        <v>4</v>
      </c>
      <c r="Q131" s="57"/>
      <c r="R131" s="57"/>
      <c r="S131" s="57"/>
      <c r="T131" s="57"/>
      <c r="U131" s="57">
        <v>5</v>
      </c>
      <c r="V131" s="57">
        <v>77</v>
      </c>
      <c r="W131" s="57">
        <f t="shared" si="57"/>
        <v>86</v>
      </c>
      <c r="X131" s="57">
        <f t="shared" si="58"/>
        <v>27</v>
      </c>
      <c r="Y131" s="57">
        <f t="shared" si="59"/>
        <v>113</v>
      </c>
      <c r="AA131" s="50">
        <f t="shared" si="62"/>
        <v>113</v>
      </c>
      <c r="AB131" s="50">
        <f t="shared" si="60"/>
        <v>0</v>
      </c>
      <c r="AD131" s="50">
        <f t="shared" si="61"/>
        <v>27</v>
      </c>
      <c r="AF131" s="62">
        <v>33018</v>
      </c>
      <c r="AG131" s="67">
        <f t="shared" si="63"/>
        <v>3.4223756738748562E-3</v>
      </c>
    </row>
    <row r="132" spans="1:34" ht="23.25" customHeight="1" x14ac:dyDescent="0.25">
      <c r="A132" s="56" t="s">
        <v>31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>
        <f t="shared" si="55"/>
        <v>0</v>
      </c>
      <c r="O132" s="57">
        <f t="shared" si="56"/>
        <v>0</v>
      </c>
      <c r="P132" s="57">
        <v>6</v>
      </c>
      <c r="Q132" s="57"/>
      <c r="R132" s="57"/>
      <c r="S132" s="57"/>
      <c r="T132" s="57">
        <v>6</v>
      </c>
      <c r="U132" s="57"/>
      <c r="V132" s="57">
        <v>3</v>
      </c>
      <c r="W132" s="57">
        <f t="shared" si="57"/>
        <v>15</v>
      </c>
      <c r="X132" s="57">
        <f t="shared" si="58"/>
        <v>0</v>
      </c>
      <c r="Y132" s="57">
        <f t="shared" si="59"/>
        <v>15</v>
      </c>
      <c r="AA132" s="50">
        <f t="shared" si="62"/>
        <v>15</v>
      </c>
      <c r="AB132" s="50">
        <f t="shared" si="60"/>
        <v>0</v>
      </c>
      <c r="AD132" s="50">
        <f t="shared" si="61"/>
        <v>0</v>
      </c>
      <c r="AF132" s="62">
        <v>25979</v>
      </c>
      <c r="AG132" s="67">
        <f>Y132/AF132</f>
        <v>5.7738942992416949E-4</v>
      </c>
    </row>
    <row r="133" spans="1:34" ht="23.25" customHeight="1" x14ac:dyDescent="0.25">
      <c r="A133" s="56" t="s">
        <v>32</v>
      </c>
      <c r="B133" s="57">
        <v>676</v>
      </c>
      <c r="C133" s="57">
        <v>6725000</v>
      </c>
      <c r="D133" s="57"/>
      <c r="E133" s="57">
        <v>9</v>
      </c>
      <c r="F133" s="57">
        <v>180</v>
      </c>
      <c r="G133" s="57">
        <v>240</v>
      </c>
      <c r="H133" s="57"/>
      <c r="I133" s="57"/>
      <c r="J133" s="57"/>
      <c r="K133" s="57"/>
      <c r="L133" s="57"/>
      <c r="M133" s="57">
        <v>337</v>
      </c>
      <c r="N133" s="57">
        <f t="shared" si="55"/>
        <v>676</v>
      </c>
      <c r="O133" s="57">
        <f t="shared" si="56"/>
        <v>6725000</v>
      </c>
      <c r="P133" s="57">
        <v>9</v>
      </c>
      <c r="Q133" s="57"/>
      <c r="R133" s="57"/>
      <c r="S133" s="57"/>
      <c r="T133" s="57">
        <v>1</v>
      </c>
      <c r="U133" s="57"/>
      <c r="V133" s="57">
        <v>1</v>
      </c>
      <c r="W133" s="57">
        <f t="shared" si="57"/>
        <v>11</v>
      </c>
      <c r="X133" s="57">
        <f t="shared" si="58"/>
        <v>1442</v>
      </c>
      <c r="Y133" s="57">
        <f t="shared" si="59"/>
        <v>1453</v>
      </c>
      <c r="AA133" s="50">
        <f t="shared" si="62"/>
        <v>1116</v>
      </c>
      <c r="AB133" s="50">
        <f t="shared" si="60"/>
        <v>337</v>
      </c>
      <c r="AD133" s="50">
        <f t="shared" si="61"/>
        <v>1105</v>
      </c>
      <c r="AF133" s="62">
        <v>27822</v>
      </c>
      <c r="AG133" s="67">
        <f t="shared" ref="AG133" si="64">Y133/AF133</f>
        <v>5.2224858026022572E-2</v>
      </c>
    </row>
    <row r="134" spans="1:34" ht="23.25" customHeight="1" x14ac:dyDescent="0.25">
      <c r="A134" s="56" t="s">
        <v>33</v>
      </c>
      <c r="B134" s="57">
        <v>1515</v>
      </c>
      <c r="C134" s="57">
        <v>5107445</v>
      </c>
      <c r="D134" s="57"/>
      <c r="E134" s="57">
        <v>104</v>
      </c>
      <c r="F134" s="57"/>
      <c r="G134" s="57">
        <v>77</v>
      </c>
      <c r="H134" s="57"/>
      <c r="I134" s="57"/>
      <c r="J134" s="57"/>
      <c r="K134" s="57"/>
      <c r="L134" s="57"/>
      <c r="M134" s="57">
        <v>63</v>
      </c>
      <c r="N134" s="57">
        <f t="shared" si="55"/>
        <v>1515</v>
      </c>
      <c r="O134" s="57">
        <f t="shared" si="56"/>
        <v>5107445</v>
      </c>
      <c r="P134" s="57"/>
      <c r="Q134" s="57"/>
      <c r="R134" s="57">
        <v>1</v>
      </c>
      <c r="S134" s="57"/>
      <c r="T134" s="57">
        <v>1</v>
      </c>
      <c r="U134" s="57"/>
      <c r="V134" s="57">
        <v>10</v>
      </c>
      <c r="W134" s="57">
        <f t="shared" si="57"/>
        <v>12</v>
      </c>
      <c r="X134" s="57">
        <f t="shared" si="58"/>
        <v>1759</v>
      </c>
      <c r="Y134" s="57">
        <f t="shared" si="59"/>
        <v>1771</v>
      </c>
      <c r="AA134" s="50">
        <f t="shared" si="62"/>
        <v>1708</v>
      </c>
      <c r="AB134" s="50">
        <f t="shared" si="60"/>
        <v>63</v>
      </c>
      <c r="AD134" s="50">
        <f t="shared" si="61"/>
        <v>1696</v>
      </c>
      <c r="AF134" s="62">
        <v>28040</v>
      </c>
      <c r="AG134" s="67">
        <f>Y134/AF134</f>
        <v>6.3159771754636232E-2</v>
      </c>
    </row>
    <row r="135" spans="1:34" ht="23.25" customHeight="1" x14ac:dyDescent="0.25">
      <c r="A135" s="56" t="s">
        <v>34</v>
      </c>
      <c r="B135" s="57">
        <v>420</v>
      </c>
      <c r="C135" s="57">
        <v>2699000</v>
      </c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>
        <f t="shared" si="55"/>
        <v>420</v>
      </c>
      <c r="O135" s="57">
        <f t="shared" si="56"/>
        <v>2699000</v>
      </c>
      <c r="P135" s="57">
        <v>47</v>
      </c>
      <c r="Q135" s="57"/>
      <c r="R135" s="57"/>
      <c r="S135" s="57"/>
      <c r="T135" s="57">
        <v>1</v>
      </c>
      <c r="U135" s="57"/>
      <c r="V135" s="57">
        <v>8</v>
      </c>
      <c r="W135" s="57">
        <f t="shared" si="57"/>
        <v>56</v>
      </c>
      <c r="X135" s="57">
        <f t="shared" si="58"/>
        <v>420</v>
      </c>
      <c r="Y135" s="57">
        <f t="shared" si="59"/>
        <v>476</v>
      </c>
      <c r="AA135" s="50">
        <f t="shared" si="62"/>
        <v>476</v>
      </c>
      <c r="AB135" s="50">
        <f t="shared" si="60"/>
        <v>0</v>
      </c>
      <c r="AD135" s="50">
        <f t="shared" si="61"/>
        <v>420</v>
      </c>
      <c r="AF135" s="62">
        <v>24405</v>
      </c>
      <c r="AG135" s="67">
        <f t="shared" ref="AG135:AG138" si="65">Y135/AF135</f>
        <v>1.950419995902479E-2</v>
      </c>
    </row>
    <row r="136" spans="1:34" ht="23.25" customHeight="1" x14ac:dyDescent="0.25">
      <c r="A136" s="56" t="s">
        <v>35</v>
      </c>
      <c r="B136" s="57">
        <v>135</v>
      </c>
      <c r="C136" s="57">
        <v>1260000</v>
      </c>
      <c r="D136" s="57">
        <v>376</v>
      </c>
      <c r="E136" s="57">
        <v>8</v>
      </c>
      <c r="F136" s="57">
        <v>0</v>
      </c>
      <c r="G136" s="57">
        <v>1980</v>
      </c>
      <c r="H136" s="57">
        <v>69</v>
      </c>
      <c r="I136" s="57">
        <v>690000</v>
      </c>
      <c r="J136" s="57"/>
      <c r="K136" s="57">
        <v>0</v>
      </c>
      <c r="L136" s="57">
        <v>0</v>
      </c>
      <c r="M136" s="57">
        <v>21</v>
      </c>
      <c r="N136" s="57">
        <f t="shared" si="55"/>
        <v>204</v>
      </c>
      <c r="O136" s="57">
        <f t="shared" si="56"/>
        <v>1950000</v>
      </c>
      <c r="P136" s="57">
        <v>4</v>
      </c>
      <c r="Q136" s="57">
        <v>0</v>
      </c>
      <c r="R136" s="57">
        <v>0</v>
      </c>
      <c r="S136" s="57">
        <v>0</v>
      </c>
      <c r="T136" s="57">
        <v>6</v>
      </c>
      <c r="U136" s="57">
        <v>0</v>
      </c>
      <c r="V136" s="57">
        <v>19</v>
      </c>
      <c r="W136" s="57">
        <f t="shared" si="57"/>
        <v>29</v>
      </c>
      <c r="X136" s="57">
        <f t="shared" si="58"/>
        <v>2589</v>
      </c>
      <c r="Y136" s="57">
        <f t="shared" si="59"/>
        <v>2618</v>
      </c>
      <c r="AA136" s="50">
        <f>SUM(B136,D136:G136,W136)</f>
        <v>2528</v>
      </c>
      <c r="AB136" s="50">
        <f t="shared" si="60"/>
        <v>90</v>
      </c>
      <c r="AD136" s="50">
        <f t="shared" si="61"/>
        <v>2499</v>
      </c>
      <c r="AF136" s="62">
        <v>22190</v>
      </c>
      <c r="AG136" s="67">
        <f t="shared" si="65"/>
        <v>0.11798107255520504</v>
      </c>
    </row>
    <row r="137" spans="1:34" ht="23.25" customHeight="1" x14ac:dyDescent="0.25">
      <c r="A137" s="56" t="s">
        <v>36</v>
      </c>
      <c r="B137" s="57">
        <v>736</v>
      </c>
      <c r="C137" s="57">
        <v>6218315</v>
      </c>
      <c r="D137" s="57"/>
      <c r="E137" s="57"/>
      <c r="F137" s="57"/>
      <c r="G137" s="57"/>
      <c r="H137" s="57">
        <v>105</v>
      </c>
      <c r="I137" s="57">
        <v>595000</v>
      </c>
      <c r="J137" s="57"/>
      <c r="K137" s="57"/>
      <c r="L137" s="57"/>
      <c r="M137" s="57"/>
      <c r="N137" s="57">
        <f t="shared" si="55"/>
        <v>841</v>
      </c>
      <c r="O137" s="57">
        <f t="shared" si="56"/>
        <v>6813315</v>
      </c>
      <c r="P137" s="57">
        <v>48</v>
      </c>
      <c r="Q137" s="57"/>
      <c r="R137" s="57"/>
      <c r="S137" s="57"/>
      <c r="T137" s="57"/>
      <c r="U137" s="57"/>
      <c r="V137" s="57"/>
      <c r="W137" s="57">
        <f t="shared" si="57"/>
        <v>48</v>
      </c>
      <c r="X137" s="57">
        <f t="shared" si="58"/>
        <v>841</v>
      </c>
      <c r="Y137" s="57">
        <f t="shared" si="59"/>
        <v>889</v>
      </c>
      <c r="AA137" s="50">
        <f t="shared" ref="AA137" si="66">SUM(B137,D137:G137,W137)</f>
        <v>784</v>
      </c>
      <c r="AB137" s="50">
        <f t="shared" si="60"/>
        <v>105</v>
      </c>
      <c r="AD137" s="50">
        <f t="shared" si="61"/>
        <v>736</v>
      </c>
      <c r="AF137" s="62">
        <v>23545</v>
      </c>
      <c r="AG137" s="67">
        <f t="shared" si="65"/>
        <v>3.7757485665746444E-2</v>
      </c>
    </row>
    <row r="138" spans="1:34" s="7" customFormat="1" ht="23.25" customHeight="1" x14ac:dyDescent="0.25">
      <c r="A138" s="69" t="s">
        <v>37</v>
      </c>
      <c r="B138" s="70">
        <v>111</v>
      </c>
      <c r="C138" s="70">
        <v>1110000</v>
      </c>
      <c r="D138" s="70">
        <v>0</v>
      </c>
      <c r="E138" s="70">
        <v>0</v>
      </c>
      <c r="F138" s="70">
        <v>0</v>
      </c>
      <c r="G138" s="70">
        <v>30</v>
      </c>
      <c r="H138" s="70">
        <v>0</v>
      </c>
      <c r="I138" s="70">
        <v>0</v>
      </c>
      <c r="J138" s="70">
        <v>0</v>
      </c>
      <c r="K138" s="70">
        <v>0</v>
      </c>
      <c r="L138" s="70">
        <v>0</v>
      </c>
      <c r="M138" s="70">
        <v>0</v>
      </c>
      <c r="N138" s="70">
        <v>111</v>
      </c>
      <c r="O138" s="70">
        <v>1110000</v>
      </c>
      <c r="P138" s="70">
        <v>2</v>
      </c>
      <c r="Q138" s="70">
        <v>0</v>
      </c>
      <c r="R138" s="70">
        <v>0</v>
      </c>
      <c r="S138" s="70">
        <v>0</v>
      </c>
      <c r="T138" s="70">
        <v>5</v>
      </c>
      <c r="U138" s="70">
        <v>6</v>
      </c>
      <c r="V138" s="70">
        <v>7</v>
      </c>
      <c r="W138" s="57">
        <f t="shared" si="57"/>
        <v>20</v>
      </c>
      <c r="X138" s="70">
        <f t="shared" si="58"/>
        <v>141</v>
      </c>
      <c r="Y138" s="57">
        <f t="shared" si="59"/>
        <v>161</v>
      </c>
      <c r="AA138" s="71">
        <f>SUM(B138,D138:G138,W138)</f>
        <v>161</v>
      </c>
      <c r="AB138" s="71">
        <f t="shared" si="60"/>
        <v>0</v>
      </c>
      <c r="AD138" s="71">
        <f t="shared" si="61"/>
        <v>141</v>
      </c>
      <c r="AF138" s="72">
        <v>15400</v>
      </c>
      <c r="AG138" s="73">
        <f t="shared" si="65"/>
        <v>1.0454545454545454E-2</v>
      </c>
      <c r="AH138" s="4" t="s">
        <v>72</v>
      </c>
    </row>
    <row r="139" spans="1:34" ht="23.25" customHeight="1" x14ac:dyDescent="0.25">
      <c r="A139" s="56" t="s">
        <v>38</v>
      </c>
      <c r="B139" s="57">
        <v>0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f t="shared" si="55"/>
        <v>0</v>
      </c>
      <c r="O139" s="57">
        <f t="shared" si="56"/>
        <v>0</v>
      </c>
      <c r="P139" s="57">
        <v>0</v>
      </c>
      <c r="Q139" s="57">
        <v>0</v>
      </c>
      <c r="R139" s="57">
        <v>0</v>
      </c>
      <c r="S139" s="57">
        <v>0</v>
      </c>
      <c r="T139" s="57">
        <v>0</v>
      </c>
      <c r="U139" s="57">
        <v>0</v>
      </c>
      <c r="V139" s="57">
        <v>0</v>
      </c>
      <c r="W139" s="57">
        <f t="shared" si="57"/>
        <v>0</v>
      </c>
      <c r="X139" s="57">
        <f t="shared" si="58"/>
        <v>0</v>
      </c>
      <c r="Y139" s="57">
        <f t="shared" si="59"/>
        <v>0</v>
      </c>
      <c r="AA139" s="50">
        <f t="shared" ref="AA139" si="67">SUM(B139,D139:G139,W139)</f>
        <v>0</v>
      </c>
      <c r="AB139" s="50">
        <f t="shared" si="60"/>
        <v>0</v>
      </c>
      <c r="AD139" s="50">
        <f t="shared" si="61"/>
        <v>0</v>
      </c>
      <c r="AF139" s="62">
        <v>0</v>
      </c>
      <c r="AG139" s="67">
        <v>0</v>
      </c>
    </row>
    <row r="140" spans="1:34" s="45" customFormat="1" ht="23.25" customHeight="1" x14ac:dyDescent="0.25">
      <c r="A140" s="58" t="s">
        <v>21</v>
      </c>
      <c r="B140" s="59">
        <f>SUM(B123:B139)</f>
        <v>6061</v>
      </c>
      <c r="C140" s="59">
        <f t="shared" ref="C140:W140" si="68">SUM(C123:C139)</f>
        <v>44819760</v>
      </c>
      <c r="D140" s="59">
        <f t="shared" si="68"/>
        <v>1399</v>
      </c>
      <c r="E140" s="59">
        <f t="shared" si="68"/>
        <v>121</v>
      </c>
      <c r="F140" s="59">
        <f t="shared" si="68"/>
        <v>180</v>
      </c>
      <c r="G140" s="59">
        <f t="shared" si="68"/>
        <v>3354</v>
      </c>
      <c r="H140" s="59">
        <f t="shared" si="68"/>
        <v>307</v>
      </c>
      <c r="I140" s="59">
        <f t="shared" si="68"/>
        <v>2295000</v>
      </c>
      <c r="J140" s="59">
        <f t="shared" si="68"/>
        <v>0</v>
      </c>
      <c r="K140" s="59">
        <f t="shared" si="68"/>
        <v>0</v>
      </c>
      <c r="L140" s="59">
        <f t="shared" si="68"/>
        <v>0</v>
      </c>
      <c r="M140" s="59">
        <f t="shared" si="68"/>
        <v>421</v>
      </c>
      <c r="N140" s="59">
        <f t="shared" si="68"/>
        <v>6368</v>
      </c>
      <c r="O140" s="59">
        <f t="shared" si="68"/>
        <v>47114760</v>
      </c>
      <c r="P140" s="59">
        <f t="shared" si="68"/>
        <v>220</v>
      </c>
      <c r="Q140" s="59">
        <f t="shared" si="68"/>
        <v>0</v>
      </c>
      <c r="R140" s="59">
        <f t="shared" si="68"/>
        <v>1</v>
      </c>
      <c r="S140" s="59">
        <f t="shared" si="68"/>
        <v>0</v>
      </c>
      <c r="T140" s="59">
        <f t="shared" si="68"/>
        <v>20</v>
      </c>
      <c r="U140" s="59">
        <f t="shared" si="68"/>
        <v>206</v>
      </c>
      <c r="V140" s="59">
        <f t="shared" si="68"/>
        <v>239</v>
      </c>
      <c r="W140" s="59">
        <f t="shared" si="68"/>
        <v>686</v>
      </c>
      <c r="X140" s="59">
        <f>SUM(X123:X139)</f>
        <v>11843</v>
      </c>
      <c r="Y140" s="59">
        <f>SUM(Y123:Y139)</f>
        <v>12529</v>
      </c>
      <c r="AA140" s="35">
        <f>SUM(AA123:AA139)</f>
        <v>11801</v>
      </c>
      <c r="AB140" s="35">
        <f>SUM(AB123:AB139)</f>
        <v>728</v>
      </c>
      <c r="AD140" s="35">
        <f t="shared" ref="AD140" si="69">SUM(AD123:AD139)</f>
        <v>11115</v>
      </c>
      <c r="AF140" s="63">
        <f>SUM(AF123:AF139)</f>
        <v>378822</v>
      </c>
      <c r="AG140" s="68">
        <f>Y140/AF140</f>
        <v>3.3073580731847678E-2</v>
      </c>
    </row>
    <row r="143" spans="1:34" s="95" customFormat="1" ht="21" x14ac:dyDescent="0.35">
      <c r="A143" s="92" t="s">
        <v>74</v>
      </c>
      <c r="B143" s="93"/>
      <c r="C143" s="94"/>
      <c r="D143" s="92"/>
      <c r="G143" s="96"/>
      <c r="I143" s="92"/>
      <c r="J143" s="92" t="s">
        <v>75</v>
      </c>
      <c r="K143" s="92"/>
      <c r="L143" s="92"/>
      <c r="M143" s="92"/>
      <c r="N143" s="94"/>
      <c r="O143" s="92"/>
      <c r="Q143" s="97"/>
      <c r="R143" s="96"/>
      <c r="S143" s="92"/>
      <c r="T143" s="92"/>
      <c r="V143" s="96" t="s">
        <v>76</v>
      </c>
      <c r="W143" s="96"/>
      <c r="X143" s="96"/>
      <c r="Y143" s="96"/>
    </row>
    <row r="144" spans="1:34" s="82" customFormat="1" x14ac:dyDescent="0.25">
      <c r="A144" s="84"/>
      <c r="B144" s="85"/>
      <c r="C144" s="85"/>
      <c r="D144" s="85"/>
      <c r="G144" s="85"/>
      <c r="I144" s="85"/>
      <c r="J144" s="85"/>
      <c r="K144" s="85"/>
      <c r="L144" s="85"/>
      <c r="M144" s="85"/>
      <c r="N144" s="85"/>
      <c r="O144" s="85"/>
      <c r="Q144" s="85"/>
      <c r="R144" s="85"/>
      <c r="S144" s="85"/>
      <c r="T144" s="85"/>
      <c r="V144" s="85"/>
      <c r="W144" s="85"/>
      <c r="X144" s="85"/>
    </row>
    <row r="145" spans="1:25" s="82" customFormat="1" x14ac:dyDescent="0.25">
      <c r="A145" s="86"/>
      <c r="B145" s="85"/>
      <c r="C145" s="85"/>
      <c r="D145" s="85"/>
      <c r="G145" s="85"/>
      <c r="I145" s="85"/>
      <c r="J145" s="85"/>
      <c r="K145" s="85"/>
      <c r="L145" s="85"/>
      <c r="M145" s="85"/>
      <c r="N145" s="85"/>
      <c r="O145" s="85"/>
      <c r="Q145" s="85"/>
      <c r="R145" s="85"/>
      <c r="S145" s="85"/>
      <c r="T145" s="85"/>
      <c r="V145" s="85"/>
      <c r="W145" s="85"/>
      <c r="X145" s="85"/>
    </row>
    <row r="146" spans="1:25" s="82" customFormat="1" x14ac:dyDescent="0.25">
      <c r="A146" s="87" t="s">
        <v>77</v>
      </c>
      <c r="B146" s="86"/>
      <c r="C146" s="88"/>
      <c r="D146" s="88"/>
      <c r="I146" s="86"/>
      <c r="J146" s="89" t="s">
        <v>78</v>
      </c>
      <c r="K146" s="86"/>
      <c r="L146" s="86"/>
      <c r="M146" s="87"/>
      <c r="N146" s="86"/>
      <c r="O146" s="86"/>
      <c r="Q146" s="86"/>
      <c r="R146" s="84"/>
      <c r="S146" s="87"/>
      <c r="T146" s="87"/>
      <c r="V146" s="90" t="s">
        <v>79</v>
      </c>
    </row>
    <row r="147" spans="1:25" s="82" customFormat="1" x14ac:dyDescent="0.25">
      <c r="A147" s="91" t="s">
        <v>80</v>
      </c>
      <c r="B147" s="84"/>
      <c r="C147" s="84"/>
      <c r="D147" s="84"/>
      <c r="I147" s="84"/>
      <c r="J147" s="91" t="s">
        <v>81</v>
      </c>
      <c r="K147" s="84"/>
      <c r="L147" s="84"/>
      <c r="M147" s="91"/>
      <c r="N147" s="84"/>
      <c r="O147" s="84"/>
      <c r="Q147" s="84"/>
      <c r="R147" s="84"/>
      <c r="S147" s="86"/>
      <c r="T147" s="86"/>
      <c r="V147" s="84" t="s">
        <v>82</v>
      </c>
    </row>
    <row r="148" spans="1:25" s="82" customFormat="1" x14ac:dyDescent="0.25">
      <c r="A148" s="91" t="s">
        <v>83</v>
      </c>
      <c r="B148" s="84"/>
      <c r="C148" s="84"/>
      <c r="D148" s="84"/>
      <c r="I148" s="84"/>
      <c r="J148" s="91" t="s">
        <v>83</v>
      </c>
      <c r="K148" s="84"/>
      <c r="L148" s="84"/>
      <c r="M148" s="91"/>
      <c r="N148" s="84"/>
      <c r="O148" s="84"/>
      <c r="Q148" s="84"/>
      <c r="R148" s="84"/>
      <c r="S148" s="84"/>
      <c r="T148" s="84"/>
      <c r="V148" s="84" t="s">
        <v>83</v>
      </c>
    </row>
    <row r="152" spans="1:25" x14ac:dyDescent="0.25">
      <c r="Y152" s="39"/>
    </row>
  </sheetData>
  <mergeCells count="155">
    <mergeCell ref="M9:M10"/>
    <mergeCell ref="N9:N10"/>
    <mergeCell ref="A31:Y31"/>
    <mergeCell ref="A32:Y32"/>
    <mergeCell ref="A33:Y33"/>
    <mergeCell ref="A35:A38"/>
    <mergeCell ref="B35:G36"/>
    <mergeCell ref="H35:M36"/>
    <mergeCell ref="N35:O36"/>
    <mergeCell ref="Y35:Y38"/>
    <mergeCell ref="O37:O38"/>
    <mergeCell ref="F37:F38"/>
    <mergeCell ref="G37:G38"/>
    <mergeCell ref="H37:H38"/>
    <mergeCell ref="I37:I38"/>
    <mergeCell ref="J37:J38"/>
    <mergeCell ref="K37:K38"/>
    <mergeCell ref="B37:B38"/>
    <mergeCell ref="C37:C38"/>
    <mergeCell ref="P35:V36"/>
    <mergeCell ref="D37:D38"/>
    <mergeCell ref="L37:L38"/>
    <mergeCell ref="E37:E38"/>
    <mergeCell ref="M37:M38"/>
    <mergeCell ref="A3:Y3"/>
    <mergeCell ref="A4:Y4"/>
    <mergeCell ref="A5:Y5"/>
    <mergeCell ref="A7:A10"/>
    <mergeCell ref="B7:G8"/>
    <mergeCell ref="H7:M8"/>
    <mergeCell ref="N7:O8"/>
    <mergeCell ref="Y7:Y10"/>
    <mergeCell ref="B9:B10"/>
    <mergeCell ref="X7:X10"/>
    <mergeCell ref="W7:W10"/>
    <mergeCell ref="P7:V8"/>
    <mergeCell ref="P9:V9"/>
    <mergeCell ref="C9:C10"/>
    <mergeCell ref="D9:D10"/>
    <mergeCell ref="E9:E10"/>
    <mergeCell ref="F9:F10"/>
    <mergeCell ref="G9:G10"/>
    <mergeCell ref="O9:O10"/>
    <mergeCell ref="I9:I10"/>
    <mergeCell ref="J9:J10"/>
    <mergeCell ref="K9:K10"/>
    <mergeCell ref="H9:H10"/>
    <mergeCell ref="L9:L10"/>
    <mergeCell ref="A59:Y59"/>
    <mergeCell ref="N37:N38"/>
    <mergeCell ref="W35:W38"/>
    <mergeCell ref="X35:X38"/>
    <mergeCell ref="P37:V37"/>
    <mergeCell ref="A91:A94"/>
    <mergeCell ref="B91:G92"/>
    <mergeCell ref="H91:M92"/>
    <mergeCell ref="N91:O92"/>
    <mergeCell ref="P91:V92"/>
    <mergeCell ref="W91:W94"/>
    <mergeCell ref="A60:Y60"/>
    <mergeCell ref="A61:Y61"/>
    <mergeCell ref="A87:X87"/>
    <mergeCell ref="A88:X88"/>
    <mergeCell ref="A89:X89"/>
    <mergeCell ref="O65:O66"/>
    <mergeCell ref="P63:V64"/>
    <mergeCell ref="W63:W66"/>
    <mergeCell ref="X63:X66"/>
    <mergeCell ref="P65:V65"/>
    <mergeCell ref="J65:J66"/>
    <mergeCell ref="A63:A66"/>
    <mergeCell ref="B63:G64"/>
    <mergeCell ref="G65:G66"/>
    <mergeCell ref="H65:H66"/>
    <mergeCell ref="I65:I66"/>
    <mergeCell ref="K65:K66"/>
    <mergeCell ref="B65:B66"/>
    <mergeCell ref="C65:C66"/>
    <mergeCell ref="D65:D66"/>
    <mergeCell ref="E65:E66"/>
    <mergeCell ref="C93:C94"/>
    <mergeCell ref="D93:D94"/>
    <mergeCell ref="E93:E94"/>
    <mergeCell ref="F93:F94"/>
    <mergeCell ref="G93:G94"/>
    <mergeCell ref="P121:V121"/>
    <mergeCell ref="H63:M64"/>
    <mergeCell ref="X91:X94"/>
    <mergeCell ref="P93:V93"/>
    <mergeCell ref="Y91:Y94"/>
    <mergeCell ref="A115:Y115"/>
    <mergeCell ref="A116:Y116"/>
    <mergeCell ref="A117:Y117"/>
    <mergeCell ref="L93:L94"/>
    <mergeCell ref="M93:M94"/>
    <mergeCell ref="N93:N94"/>
    <mergeCell ref="O93:O94"/>
    <mergeCell ref="N63:O64"/>
    <mergeCell ref="Y63:Y66"/>
    <mergeCell ref="L65:L66"/>
    <mergeCell ref="M65:M66"/>
    <mergeCell ref="N65:N66"/>
    <mergeCell ref="Y119:Y122"/>
    <mergeCell ref="B93:B94"/>
    <mergeCell ref="H93:H94"/>
    <mergeCell ref="I93:I94"/>
    <mergeCell ref="J93:J94"/>
    <mergeCell ref="K93:K94"/>
    <mergeCell ref="F65:F66"/>
    <mergeCell ref="AA119:AA122"/>
    <mergeCell ref="AB119:AB122"/>
    <mergeCell ref="AD119:AD122"/>
    <mergeCell ref="A119:A122"/>
    <mergeCell ref="B119:G120"/>
    <mergeCell ref="H119:M120"/>
    <mergeCell ref="N119:O120"/>
    <mergeCell ref="P119:V120"/>
    <mergeCell ref="W119:W122"/>
    <mergeCell ref="X119:X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AF7:AF10"/>
    <mergeCell ref="AG7:AG10"/>
    <mergeCell ref="AF35:AF38"/>
    <mergeCell ref="AG35:AG38"/>
    <mergeCell ref="AF63:AF66"/>
    <mergeCell ref="AG63:AG66"/>
    <mergeCell ref="AF91:AF94"/>
    <mergeCell ref="AG91:AG94"/>
    <mergeCell ref="AF119:AF122"/>
    <mergeCell ref="AG119:AG122"/>
    <mergeCell ref="AA91:AA94"/>
    <mergeCell ref="AB91:AB94"/>
    <mergeCell ref="AD91:AD94"/>
    <mergeCell ref="AA7:AA10"/>
    <mergeCell ref="AB7:AB10"/>
    <mergeCell ref="AD7:AD10"/>
    <mergeCell ref="AA35:AA38"/>
    <mergeCell ref="AB35:AB38"/>
    <mergeCell ref="AD35:AD38"/>
    <mergeCell ref="AA63:AA66"/>
    <mergeCell ref="AB63:AB66"/>
    <mergeCell ref="AD63:AD66"/>
  </mergeCells>
  <printOptions horizontalCentered="1"/>
  <pageMargins left="0.17" right="0.17" top="0.32" bottom="0.28999999999999998" header="0.3" footer="0.3"/>
  <pageSetup paperSize="14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G31" zoomScale="70" zoomScaleNormal="70" workbookViewId="0">
      <selection activeCell="K57" sqref="K57"/>
    </sheetView>
  </sheetViews>
  <sheetFormatPr defaultColWidth="14.85546875" defaultRowHeight="15" x14ac:dyDescent="0.25"/>
  <cols>
    <col min="16" max="21" width="8.140625" customWidth="1"/>
    <col min="22" max="22" width="13.140625" customWidth="1"/>
    <col min="23" max="25" width="11.42578125" customWidth="1"/>
    <col min="26" max="26" width="3.85546875" customWidth="1"/>
  </cols>
  <sheetData>
    <row r="1" spans="1:28" ht="15.75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</row>
    <row r="2" spans="1:28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8" ht="15.75" x14ac:dyDescent="0.25">
      <c r="A3" s="127" t="s">
        <v>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8" ht="15.75" x14ac:dyDescent="0.25">
      <c r="A4" s="5"/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8" ht="15" customHeight="1" x14ac:dyDescent="0.25">
      <c r="A5" s="110" t="s">
        <v>42</v>
      </c>
      <c r="B5" s="109" t="s">
        <v>3</v>
      </c>
      <c r="C5" s="109"/>
      <c r="D5" s="109"/>
      <c r="E5" s="109"/>
      <c r="F5" s="109"/>
      <c r="G5" s="109"/>
      <c r="H5" s="112" t="s">
        <v>4</v>
      </c>
      <c r="I5" s="112"/>
      <c r="J5" s="112"/>
      <c r="K5" s="112"/>
      <c r="L5" s="112"/>
      <c r="M5" s="112"/>
      <c r="N5" s="112" t="s">
        <v>5</v>
      </c>
      <c r="O5" s="112"/>
      <c r="P5" s="113" t="s">
        <v>6</v>
      </c>
      <c r="Q5" s="114"/>
      <c r="R5" s="114"/>
      <c r="S5" s="114"/>
      <c r="T5" s="114"/>
      <c r="U5" s="114"/>
      <c r="V5" s="115"/>
      <c r="W5" s="109" t="s">
        <v>40</v>
      </c>
      <c r="X5" s="109" t="s">
        <v>41</v>
      </c>
      <c r="Y5" s="112" t="s">
        <v>21</v>
      </c>
      <c r="AA5" s="113" t="s">
        <v>61</v>
      </c>
      <c r="AB5" s="115"/>
    </row>
    <row r="6" spans="1:28" ht="15" customHeight="1" x14ac:dyDescent="0.25">
      <c r="A6" s="111"/>
      <c r="B6" s="109"/>
      <c r="C6" s="109"/>
      <c r="D6" s="109"/>
      <c r="E6" s="109"/>
      <c r="F6" s="109"/>
      <c r="G6" s="109"/>
      <c r="H6" s="112"/>
      <c r="I6" s="112"/>
      <c r="J6" s="112"/>
      <c r="K6" s="112"/>
      <c r="L6" s="112"/>
      <c r="M6" s="112"/>
      <c r="N6" s="112"/>
      <c r="O6" s="112"/>
      <c r="P6" s="116"/>
      <c r="Q6" s="117"/>
      <c r="R6" s="117"/>
      <c r="S6" s="117"/>
      <c r="T6" s="117"/>
      <c r="U6" s="117"/>
      <c r="V6" s="118"/>
      <c r="W6" s="109"/>
      <c r="X6" s="109"/>
      <c r="Y6" s="112"/>
      <c r="AA6" s="128"/>
      <c r="AB6" s="129"/>
    </row>
    <row r="7" spans="1:28" ht="15.75" x14ac:dyDescent="0.25">
      <c r="A7" s="111"/>
      <c r="B7" s="112" t="s">
        <v>7</v>
      </c>
      <c r="C7" s="112" t="s">
        <v>8</v>
      </c>
      <c r="D7" s="112" t="s">
        <v>9</v>
      </c>
      <c r="E7" s="112" t="s">
        <v>10</v>
      </c>
      <c r="F7" s="109" t="s">
        <v>11</v>
      </c>
      <c r="G7" s="112" t="s">
        <v>12</v>
      </c>
      <c r="H7" s="112" t="s">
        <v>7</v>
      </c>
      <c r="I7" s="112" t="s">
        <v>8</v>
      </c>
      <c r="J7" s="112" t="s">
        <v>9</v>
      </c>
      <c r="K7" s="112" t="s">
        <v>10</v>
      </c>
      <c r="L7" s="109" t="s">
        <v>11</v>
      </c>
      <c r="M7" s="112" t="s">
        <v>12</v>
      </c>
      <c r="N7" s="112" t="s">
        <v>7</v>
      </c>
      <c r="O7" s="112" t="s">
        <v>8</v>
      </c>
      <c r="P7" s="120" t="s">
        <v>13</v>
      </c>
      <c r="Q7" s="121"/>
      <c r="R7" s="121"/>
      <c r="S7" s="121"/>
      <c r="T7" s="121"/>
      <c r="U7" s="121"/>
      <c r="V7" s="122"/>
      <c r="W7" s="109"/>
      <c r="X7" s="109"/>
      <c r="Y7" s="112"/>
      <c r="AA7" s="116"/>
      <c r="AB7" s="118"/>
    </row>
    <row r="8" spans="1:28" ht="31.5" x14ac:dyDescent="0.25">
      <c r="A8" s="125"/>
      <c r="B8" s="112"/>
      <c r="C8" s="112"/>
      <c r="D8" s="112"/>
      <c r="E8" s="112"/>
      <c r="F8" s="109"/>
      <c r="G8" s="112"/>
      <c r="H8" s="112"/>
      <c r="I8" s="112"/>
      <c r="J8" s="112"/>
      <c r="K8" s="112"/>
      <c r="L8" s="109"/>
      <c r="M8" s="112"/>
      <c r="N8" s="112"/>
      <c r="O8" s="112"/>
      <c r="P8" s="12" t="s">
        <v>14</v>
      </c>
      <c r="Q8" s="12" t="s">
        <v>15</v>
      </c>
      <c r="R8" s="13" t="s">
        <v>16</v>
      </c>
      <c r="S8" s="12" t="s">
        <v>17</v>
      </c>
      <c r="T8" s="12" t="s">
        <v>18</v>
      </c>
      <c r="U8" s="12" t="s">
        <v>19</v>
      </c>
      <c r="V8" s="12" t="s">
        <v>20</v>
      </c>
      <c r="W8" s="109"/>
      <c r="X8" s="109"/>
      <c r="Y8" s="112"/>
      <c r="AA8" s="42" t="s">
        <v>56</v>
      </c>
      <c r="AB8" s="42" t="s">
        <v>62</v>
      </c>
    </row>
    <row r="9" spans="1:28" ht="15.75" x14ac:dyDescent="0.25">
      <c r="A9" s="1" t="s">
        <v>22</v>
      </c>
      <c r="B9" s="8">
        <f>SUM('Monthly Report'!B11,'Monthly Report'!B39,'Monthly Report'!B67)</f>
        <v>572</v>
      </c>
      <c r="C9" s="8">
        <f>SUM('Monthly Report'!C11,'Monthly Report'!C39,'Monthly Report'!C67)</f>
        <v>3717000</v>
      </c>
      <c r="D9" s="8">
        <f>SUM('Monthly Report'!D11,'Monthly Report'!D39,'Monthly Report'!D67)</f>
        <v>0</v>
      </c>
      <c r="E9" s="8">
        <f>SUM('Monthly Report'!E11,'Monthly Report'!E39,'Monthly Report'!E67)</f>
        <v>0</v>
      </c>
      <c r="F9" s="8">
        <f>SUM('Monthly Report'!F11,'Monthly Report'!F39,'Monthly Report'!F67)</f>
        <v>0</v>
      </c>
      <c r="G9" s="8">
        <f>SUM('Monthly Report'!G11,'Monthly Report'!G39,'Monthly Report'!G67)</f>
        <v>0</v>
      </c>
      <c r="H9" s="8">
        <f>SUM('Monthly Report'!H11,'Monthly Report'!H39,'Monthly Report'!H67)</f>
        <v>0</v>
      </c>
      <c r="I9" s="8">
        <f>SUM('Monthly Report'!I11,'Monthly Report'!I39,'Monthly Report'!I67)</f>
        <v>0</v>
      </c>
      <c r="J9" s="8">
        <f>SUM('Monthly Report'!J11,'Monthly Report'!J39,'Monthly Report'!J67)</f>
        <v>0</v>
      </c>
      <c r="K9" s="8">
        <f>SUM('Monthly Report'!K11,'Monthly Report'!K39,'Monthly Report'!K67)</f>
        <v>0</v>
      </c>
      <c r="L9" s="8">
        <f>SUM('Monthly Report'!L11,'Monthly Report'!L39,'Monthly Report'!L67)</f>
        <v>0</v>
      </c>
      <c r="M9" s="8">
        <f>SUM('Monthly Report'!M11,'Monthly Report'!M39,'Monthly Report'!M67)</f>
        <v>0</v>
      </c>
      <c r="N9" s="8">
        <f>SUM('Monthly Report'!N11,'Monthly Report'!N39,'Monthly Report'!N67)</f>
        <v>572</v>
      </c>
      <c r="O9" s="8">
        <f>SUM('Monthly Report'!O11,'Monthly Report'!O39,'Monthly Report'!O67)</f>
        <v>3717000</v>
      </c>
      <c r="P9" s="8">
        <f>SUM('Monthly Report'!P11,'Monthly Report'!P39,'Monthly Report'!P67)</f>
        <v>89</v>
      </c>
      <c r="Q9" s="8">
        <f>SUM('Monthly Report'!Q11,'Monthly Report'!Q39,'Monthly Report'!Q67)</f>
        <v>0</v>
      </c>
      <c r="R9" s="8">
        <f>SUM('Monthly Report'!R11,'Monthly Report'!R39,'Monthly Report'!R67)</f>
        <v>0</v>
      </c>
      <c r="S9" s="8">
        <f>SUM('Monthly Report'!S11,'Monthly Report'!S39,'Monthly Report'!S67)</f>
        <v>0</v>
      </c>
      <c r="T9" s="8">
        <f>SUM('Monthly Report'!T11,'Monthly Report'!T39,'Monthly Report'!T67)</f>
        <v>0</v>
      </c>
      <c r="U9" s="8">
        <f>SUM('Monthly Report'!U11,'Monthly Report'!U39,'Monthly Report'!U67)</f>
        <v>0</v>
      </c>
      <c r="V9" s="8">
        <f>SUM('Monthly Report'!V11,'Monthly Report'!V39,'Monthly Report'!V67)</f>
        <v>1</v>
      </c>
      <c r="W9" s="8">
        <f>SUM('Monthly Report'!W11,'Monthly Report'!W39,'Monthly Report'!W67)</f>
        <v>90</v>
      </c>
      <c r="X9" s="8">
        <f>SUM('Monthly Report'!X11,'Monthly Report'!X39,'Monthly Report'!X67)</f>
        <v>572</v>
      </c>
      <c r="Y9" s="8">
        <f>SUM('Monthly Report'!Y11,'Monthly Report'!Y39,'Monthly Report'!Y67)</f>
        <v>662</v>
      </c>
      <c r="Z9" s="40" t="s">
        <v>43</v>
      </c>
      <c r="AA9" s="40">
        <f>SUM(B9,D9:G9)</f>
        <v>572</v>
      </c>
      <c r="AB9" s="40">
        <f>SUM(H9,J9:M9)</f>
        <v>0</v>
      </c>
    </row>
    <row r="10" spans="1:28" ht="15.75" x14ac:dyDescent="0.25">
      <c r="A10" s="2" t="s">
        <v>23</v>
      </c>
      <c r="B10" s="8">
        <f>SUM('Monthly Report'!B12,'Monthly Report'!B40,'Monthly Report'!B68)</f>
        <v>670</v>
      </c>
      <c r="C10" s="8">
        <f>SUM('Monthly Report'!C12,'Monthly Report'!C40,'Monthly Report'!C68)</f>
        <v>6189500</v>
      </c>
      <c r="D10" s="8">
        <f>SUM('Monthly Report'!D12,'Monthly Report'!D40,'Monthly Report'!D68)</f>
        <v>0</v>
      </c>
      <c r="E10" s="8">
        <f>SUM('Monthly Report'!E12,'Monthly Report'!E40,'Monthly Report'!E68)</f>
        <v>0</v>
      </c>
      <c r="F10" s="8">
        <f>SUM('Monthly Report'!F12,'Monthly Report'!F40,'Monthly Report'!F68)</f>
        <v>126</v>
      </c>
      <c r="G10" s="8">
        <f>SUM('Monthly Report'!G12,'Monthly Report'!G40,'Monthly Report'!G68)</f>
        <v>0</v>
      </c>
      <c r="H10" s="8">
        <f>SUM('Monthly Report'!H12,'Monthly Report'!H40,'Monthly Report'!H68)</f>
        <v>44</v>
      </c>
      <c r="I10" s="8">
        <f>SUM('Monthly Report'!I12,'Monthly Report'!I40,'Monthly Report'!I68)</f>
        <v>110000</v>
      </c>
      <c r="J10" s="8">
        <f>SUM('Monthly Report'!J12,'Monthly Report'!J40,'Monthly Report'!J68)</f>
        <v>0</v>
      </c>
      <c r="K10" s="8">
        <f>SUM('Monthly Report'!K12,'Monthly Report'!K40,'Monthly Report'!K68)</f>
        <v>0</v>
      </c>
      <c r="L10" s="8">
        <f>SUM('Monthly Report'!L12,'Monthly Report'!L40,'Monthly Report'!L68)</f>
        <v>0</v>
      </c>
      <c r="M10" s="8">
        <f>SUM('Monthly Report'!M12,'Monthly Report'!M40,'Monthly Report'!M68)</f>
        <v>0</v>
      </c>
      <c r="N10" s="8">
        <f>SUM('Monthly Report'!N12,'Monthly Report'!N40,'Monthly Report'!N68)</f>
        <v>714</v>
      </c>
      <c r="O10" s="8">
        <f>SUM('Monthly Report'!O12,'Monthly Report'!O40,'Monthly Report'!O68)</f>
        <v>6299500</v>
      </c>
      <c r="P10" s="8">
        <f>SUM('Monthly Report'!P12,'Monthly Report'!P40,'Monthly Report'!P68)</f>
        <v>0</v>
      </c>
      <c r="Q10" s="8">
        <f>SUM('Monthly Report'!Q12,'Monthly Report'!Q40,'Monthly Report'!Q68)</f>
        <v>0</v>
      </c>
      <c r="R10" s="8">
        <f>SUM('Monthly Report'!R12,'Monthly Report'!R40,'Monthly Report'!R68)</f>
        <v>0</v>
      </c>
      <c r="S10" s="8">
        <f>SUM('Monthly Report'!S12,'Monthly Report'!S40,'Monthly Report'!S68)</f>
        <v>0</v>
      </c>
      <c r="T10" s="8">
        <f>SUM('Monthly Report'!T12,'Monthly Report'!T40,'Monthly Report'!T68)</f>
        <v>0</v>
      </c>
      <c r="U10" s="8">
        <f>SUM('Monthly Report'!U12,'Monthly Report'!U40,'Monthly Report'!U68)</f>
        <v>0</v>
      </c>
      <c r="V10" s="8">
        <f>SUM('Monthly Report'!V12,'Monthly Report'!V40,'Monthly Report'!V68)</f>
        <v>0</v>
      </c>
      <c r="W10" s="8">
        <f>SUM('Monthly Report'!W12,'Monthly Report'!W40,'Monthly Report'!W68)</f>
        <v>0</v>
      </c>
      <c r="X10" s="8">
        <f>SUM('Monthly Report'!X12,'Monthly Report'!X40,'Monthly Report'!X68)</f>
        <v>840</v>
      </c>
      <c r="Y10" s="8">
        <f>SUM('Monthly Report'!Y12,'Monthly Report'!Y40,'Monthly Report'!Y68)</f>
        <v>840</v>
      </c>
      <c r="Z10" s="40"/>
      <c r="AA10" s="40">
        <f t="shared" ref="AA10:AA25" si="0">SUM(B10,D10:G10)</f>
        <v>796</v>
      </c>
      <c r="AB10" s="40">
        <f t="shared" ref="AB10:AB25" si="1">SUM(H10,J10:M10)</f>
        <v>44</v>
      </c>
    </row>
    <row r="11" spans="1:28" ht="15.75" x14ac:dyDescent="0.25">
      <c r="A11" s="2" t="s">
        <v>24</v>
      </c>
      <c r="B11" s="8">
        <f>SUM('Monthly Report'!B13,'Monthly Report'!B41,'Monthly Report'!B69)</f>
        <v>3693</v>
      </c>
      <c r="C11" s="8">
        <f>SUM('Monthly Report'!C13,'Monthly Report'!C41,'Monthly Report'!C69)</f>
        <v>25911628</v>
      </c>
      <c r="D11" s="8">
        <f>SUM('Monthly Report'!D13,'Monthly Report'!D41,'Monthly Report'!D69)</f>
        <v>275</v>
      </c>
      <c r="E11" s="8">
        <f>SUM('Monthly Report'!E13,'Monthly Report'!E41,'Monthly Report'!E69)</f>
        <v>0</v>
      </c>
      <c r="F11" s="8">
        <f>SUM('Monthly Report'!F13,'Monthly Report'!F41,'Monthly Report'!F69)</f>
        <v>0</v>
      </c>
      <c r="G11" s="8">
        <f>SUM('Monthly Report'!G13,'Monthly Report'!G41,'Monthly Report'!G69)</f>
        <v>96</v>
      </c>
      <c r="H11" s="8">
        <f>SUM('Monthly Report'!H13,'Monthly Report'!H41,'Monthly Report'!H69)</f>
        <v>46</v>
      </c>
      <c r="I11" s="8">
        <f>SUM('Monthly Report'!I13,'Monthly Report'!I41,'Monthly Report'!I69)</f>
        <v>444556</v>
      </c>
      <c r="J11" s="8">
        <f>SUM('Monthly Report'!J13,'Monthly Report'!J41,'Monthly Report'!J69)</f>
        <v>0</v>
      </c>
      <c r="K11" s="8">
        <f>SUM('Monthly Report'!K13,'Monthly Report'!K41,'Monthly Report'!K69)</f>
        <v>4</v>
      </c>
      <c r="L11" s="8">
        <f>SUM('Monthly Report'!L13,'Monthly Report'!L41,'Monthly Report'!L69)</f>
        <v>0</v>
      </c>
      <c r="M11" s="8">
        <f>SUM('Monthly Report'!M13,'Monthly Report'!M41,'Monthly Report'!M69)</f>
        <v>67</v>
      </c>
      <c r="N11" s="8">
        <f>SUM('Monthly Report'!N13,'Monthly Report'!N41,'Monthly Report'!N69)</f>
        <v>3739</v>
      </c>
      <c r="O11" s="8">
        <f>SUM('Monthly Report'!O13,'Monthly Report'!O41,'Monthly Report'!O69)</f>
        <v>26356184</v>
      </c>
      <c r="P11" s="8">
        <f>SUM('Monthly Report'!P13,'Monthly Report'!P41,'Monthly Report'!P69)</f>
        <v>82</v>
      </c>
      <c r="Q11" s="8">
        <f>SUM('Monthly Report'!Q13,'Monthly Report'!Q41,'Monthly Report'!Q69)</f>
        <v>0</v>
      </c>
      <c r="R11" s="8">
        <f>SUM('Monthly Report'!R13,'Monthly Report'!R41,'Monthly Report'!R69)</f>
        <v>0</v>
      </c>
      <c r="S11" s="8">
        <f>SUM('Monthly Report'!S13,'Monthly Report'!S41,'Monthly Report'!S69)</f>
        <v>0</v>
      </c>
      <c r="T11" s="8">
        <f>SUM('Monthly Report'!T13,'Monthly Report'!T41,'Monthly Report'!T69)</f>
        <v>4</v>
      </c>
      <c r="U11" s="8">
        <f>SUM('Monthly Report'!U13,'Monthly Report'!U41,'Monthly Report'!U69)</f>
        <v>0</v>
      </c>
      <c r="V11" s="8">
        <f>SUM('Monthly Report'!V13,'Monthly Report'!V41,'Monthly Report'!V69)</f>
        <v>8</v>
      </c>
      <c r="W11" s="8">
        <f>SUM('Monthly Report'!W13,'Monthly Report'!W41,'Monthly Report'!W69)</f>
        <v>94</v>
      </c>
      <c r="X11" s="8">
        <f>SUM('Monthly Report'!X13,'Monthly Report'!X41,'Monthly Report'!X69)</f>
        <v>4181</v>
      </c>
      <c r="Y11" s="8">
        <f>SUM('Monthly Report'!Y13,'Monthly Report'!Y41,'Monthly Report'!Y69)</f>
        <v>4275</v>
      </c>
      <c r="Z11" s="40"/>
      <c r="AA11" s="40">
        <f t="shared" si="0"/>
        <v>4064</v>
      </c>
      <c r="AB11" s="40">
        <f t="shared" si="1"/>
        <v>117</v>
      </c>
    </row>
    <row r="12" spans="1:28" ht="15.75" x14ac:dyDescent="0.25">
      <c r="A12" s="2" t="s">
        <v>25</v>
      </c>
      <c r="B12" s="8">
        <f>SUM('Monthly Report'!B14,'Monthly Report'!B42,'Monthly Report'!B70)</f>
        <v>1500</v>
      </c>
      <c r="C12" s="8">
        <f>SUM('Monthly Report'!C14,'Monthly Report'!C42,'Monthly Report'!C70)</f>
        <v>11647000</v>
      </c>
      <c r="D12" s="8">
        <f>SUM('Monthly Report'!D14,'Monthly Report'!D42,'Monthly Report'!D70)</f>
        <v>274</v>
      </c>
      <c r="E12" s="8">
        <f>SUM('Monthly Report'!E14,'Monthly Report'!E42,'Monthly Report'!E70)</f>
        <v>0</v>
      </c>
      <c r="F12" s="8">
        <f>SUM('Monthly Report'!F14,'Monthly Report'!F42,'Monthly Report'!F70)</f>
        <v>0</v>
      </c>
      <c r="G12" s="8">
        <f>SUM('Monthly Report'!G14,'Monthly Report'!G42,'Monthly Report'!G70)</f>
        <v>4</v>
      </c>
      <c r="H12" s="8">
        <f>SUM('Monthly Report'!H14,'Monthly Report'!H42,'Monthly Report'!H70)</f>
        <v>0</v>
      </c>
      <c r="I12" s="8">
        <f>SUM('Monthly Report'!I14,'Monthly Report'!I42,'Monthly Report'!I70)</f>
        <v>0</v>
      </c>
      <c r="J12" s="8">
        <f>SUM('Monthly Report'!J14,'Monthly Report'!J42,'Monthly Report'!J70)</f>
        <v>0</v>
      </c>
      <c r="K12" s="8">
        <f>SUM('Monthly Report'!K14,'Monthly Report'!K42,'Monthly Report'!K70)</f>
        <v>0</v>
      </c>
      <c r="L12" s="8">
        <f>SUM('Monthly Report'!L14,'Monthly Report'!L42,'Monthly Report'!L70)</f>
        <v>0</v>
      </c>
      <c r="M12" s="8">
        <f>SUM('Monthly Report'!M14,'Monthly Report'!M42,'Monthly Report'!M70)</f>
        <v>0</v>
      </c>
      <c r="N12" s="8">
        <f>SUM('Monthly Report'!N14,'Monthly Report'!N42,'Monthly Report'!N70)</f>
        <v>1500</v>
      </c>
      <c r="O12" s="8">
        <f>SUM('Monthly Report'!O14,'Monthly Report'!O42,'Monthly Report'!O70)</f>
        <v>11647000</v>
      </c>
      <c r="P12" s="8">
        <f>SUM('Monthly Report'!P14,'Monthly Report'!P42,'Monthly Report'!P70)</f>
        <v>181</v>
      </c>
      <c r="Q12" s="8">
        <f>SUM('Monthly Report'!Q14,'Monthly Report'!Q42,'Monthly Report'!Q70)</f>
        <v>0</v>
      </c>
      <c r="R12" s="8">
        <f>SUM('Monthly Report'!R14,'Monthly Report'!R42,'Monthly Report'!R70)</f>
        <v>0</v>
      </c>
      <c r="S12" s="8">
        <f>SUM('Monthly Report'!S14,'Monthly Report'!S42,'Monthly Report'!S70)</f>
        <v>0</v>
      </c>
      <c r="T12" s="8">
        <f>SUM('Monthly Report'!T14,'Monthly Report'!T42,'Monthly Report'!T70)</f>
        <v>0</v>
      </c>
      <c r="U12" s="8">
        <f>SUM('Monthly Report'!U14,'Monthly Report'!U42,'Monthly Report'!U70)</f>
        <v>0</v>
      </c>
      <c r="V12" s="8">
        <f>SUM('Monthly Report'!V14,'Monthly Report'!V42,'Monthly Report'!V70)</f>
        <v>10</v>
      </c>
      <c r="W12" s="8">
        <f>SUM('Monthly Report'!W14,'Monthly Report'!W42,'Monthly Report'!W70)</f>
        <v>191</v>
      </c>
      <c r="X12" s="8">
        <f>SUM('Monthly Report'!X14,'Monthly Report'!X42,'Monthly Report'!X70)</f>
        <v>1778</v>
      </c>
      <c r="Y12" s="8">
        <f>SUM('Monthly Report'!Y14,'Monthly Report'!Y42,'Monthly Report'!Y70)</f>
        <v>1969</v>
      </c>
      <c r="Z12" s="40"/>
      <c r="AA12" s="40">
        <f t="shared" si="0"/>
        <v>1778</v>
      </c>
      <c r="AB12" s="40">
        <f t="shared" si="1"/>
        <v>0</v>
      </c>
    </row>
    <row r="13" spans="1:28" ht="15.75" x14ac:dyDescent="0.25">
      <c r="A13" s="2" t="s">
        <v>26</v>
      </c>
      <c r="B13" s="8">
        <f>SUM('Monthly Report'!B15,'Monthly Report'!B43,'Monthly Report'!B71)</f>
        <v>2044</v>
      </c>
      <c r="C13" s="8">
        <f>SUM('Monthly Report'!C15,'Monthly Report'!C43,'Monthly Report'!C71)</f>
        <v>11903000</v>
      </c>
      <c r="D13" s="8">
        <f>SUM('Monthly Report'!D15,'Monthly Report'!D43,'Monthly Report'!D71)</f>
        <v>0</v>
      </c>
      <c r="E13" s="8">
        <f>SUM('Monthly Report'!E15,'Monthly Report'!E43,'Monthly Report'!E71)</f>
        <v>0</v>
      </c>
      <c r="F13" s="8">
        <f>SUM('Monthly Report'!F15,'Monthly Report'!F43,'Monthly Report'!F71)</f>
        <v>0</v>
      </c>
      <c r="G13" s="8">
        <f>SUM('Monthly Report'!G15,'Monthly Report'!G43,'Monthly Report'!G71)</f>
        <v>0</v>
      </c>
      <c r="H13" s="8">
        <f>SUM('Monthly Report'!H15,'Monthly Report'!H43,'Monthly Report'!H71)</f>
        <v>161</v>
      </c>
      <c r="I13" s="8">
        <f>SUM('Monthly Report'!I15,'Monthly Report'!I43,'Monthly Report'!I71)</f>
        <v>865000</v>
      </c>
      <c r="J13" s="8">
        <f>SUM('Monthly Report'!J15,'Monthly Report'!J43,'Monthly Report'!J71)</f>
        <v>0</v>
      </c>
      <c r="K13" s="8">
        <f>SUM('Monthly Report'!K15,'Monthly Report'!K43,'Monthly Report'!K71)</f>
        <v>0</v>
      </c>
      <c r="L13" s="8">
        <f>SUM('Monthly Report'!L15,'Monthly Report'!L43,'Monthly Report'!L71)</f>
        <v>0</v>
      </c>
      <c r="M13" s="8">
        <f>SUM('Monthly Report'!M15,'Monthly Report'!M43,'Monthly Report'!M71)</f>
        <v>0</v>
      </c>
      <c r="N13" s="8">
        <f>SUM('Monthly Report'!N15,'Monthly Report'!N43,'Monthly Report'!N71)</f>
        <v>2205</v>
      </c>
      <c r="O13" s="8">
        <f>SUM('Monthly Report'!O15,'Monthly Report'!O43,'Monthly Report'!O71)</f>
        <v>12768000</v>
      </c>
      <c r="P13" s="8">
        <f>SUM('Monthly Report'!P15,'Monthly Report'!P43,'Monthly Report'!P71)</f>
        <v>0</v>
      </c>
      <c r="Q13" s="8">
        <f>SUM('Monthly Report'!Q15,'Monthly Report'!Q43,'Monthly Report'!Q71)</f>
        <v>0</v>
      </c>
      <c r="R13" s="8">
        <f>SUM('Monthly Report'!R15,'Monthly Report'!R43,'Monthly Report'!R71)</f>
        <v>0</v>
      </c>
      <c r="S13" s="8">
        <f>SUM('Monthly Report'!S15,'Monthly Report'!S43,'Monthly Report'!S71)</f>
        <v>0</v>
      </c>
      <c r="T13" s="8">
        <f>SUM('Monthly Report'!T15,'Monthly Report'!T43,'Monthly Report'!T71)</f>
        <v>0</v>
      </c>
      <c r="U13" s="8">
        <f>SUM('Monthly Report'!U15,'Monthly Report'!U43,'Monthly Report'!U71)</f>
        <v>0</v>
      </c>
      <c r="V13" s="8">
        <f>SUM('Monthly Report'!V15,'Monthly Report'!V43,'Monthly Report'!V71)</f>
        <v>0</v>
      </c>
      <c r="W13" s="8">
        <f>SUM('Monthly Report'!W15,'Monthly Report'!W43,'Monthly Report'!W71)</f>
        <v>0</v>
      </c>
      <c r="X13" s="8">
        <f>SUM('Monthly Report'!X15,'Monthly Report'!X43,'Monthly Report'!X71)</f>
        <v>2205</v>
      </c>
      <c r="Y13" s="8">
        <f>SUM('Monthly Report'!Y15,'Monthly Report'!Y43,'Monthly Report'!Y71)</f>
        <v>2205</v>
      </c>
      <c r="Z13" s="40"/>
      <c r="AA13" s="40">
        <f t="shared" si="0"/>
        <v>2044</v>
      </c>
      <c r="AB13" s="40">
        <f t="shared" si="1"/>
        <v>161</v>
      </c>
    </row>
    <row r="14" spans="1:28" ht="15.75" x14ac:dyDescent="0.25">
      <c r="A14" s="2" t="s">
        <v>27</v>
      </c>
      <c r="B14" s="8">
        <f>SUM('Monthly Report'!B16,'Monthly Report'!B44,'Monthly Report'!B72)</f>
        <v>1029</v>
      </c>
      <c r="C14" s="8">
        <f>SUM('Monthly Report'!C16,'Monthly Report'!C44,'Monthly Report'!C72)</f>
        <v>8998000</v>
      </c>
      <c r="D14" s="8">
        <f>SUM('Monthly Report'!D16,'Monthly Report'!D44,'Monthly Report'!D72)</f>
        <v>0</v>
      </c>
      <c r="E14" s="8">
        <f>SUM('Monthly Report'!E16,'Monthly Report'!E44,'Monthly Report'!E72)</f>
        <v>0</v>
      </c>
      <c r="F14" s="8">
        <f>SUM('Monthly Report'!F16,'Monthly Report'!F44,'Monthly Report'!F72)</f>
        <v>0</v>
      </c>
      <c r="G14" s="8">
        <f>SUM('Monthly Report'!G16,'Monthly Report'!G44,'Monthly Report'!G72)</f>
        <v>0</v>
      </c>
      <c r="H14" s="8">
        <f>SUM('Monthly Report'!H16,'Monthly Report'!H44,'Monthly Report'!H72)</f>
        <v>152</v>
      </c>
      <c r="I14" s="8">
        <f>SUM('Monthly Report'!I16,'Monthly Report'!I44,'Monthly Report'!I72)</f>
        <v>785000</v>
      </c>
      <c r="J14" s="8">
        <f>SUM('Monthly Report'!J16,'Monthly Report'!J44,'Monthly Report'!J72)</f>
        <v>0</v>
      </c>
      <c r="K14" s="8">
        <f>SUM('Monthly Report'!K16,'Monthly Report'!K44,'Monthly Report'!K72)</f>
        <v>0</v>
      </c>
      <c r="L14" s="8">
        <f>SUM('Monthly Report'!L16,'Monthly Report'!L44,'Monthly Report'!L72)</f>
        <v>0</v>
      </c>
      <c r="M14" s="8">
        <f>SUM('Monthly Report'!M16,'Monthly Report'!M44,'Monthly Report'!M72)</f>
        <v>0</v>
      </c>
      <c r="N14" s="8">
        <f>SUM('Monthly Report'!N16,'Monthly Report'!N44,'Monthly Report'!N72)</f>
        <v>1181</v>
      </c>
      <c r="O14" s="8">
        <f>SUM('Monthly Report'!O16,'Monthly Report'!O44,'Monthly Report'!O72)</f>
        <v>9783000</v>
      </c>
      <c r="P14" s="8">
        <f>SUM('Monthly Report'!P16,'Monthly Report'!P44,'Monthly Report'!P72)</f>
        <v>0</v>
      </c>
      <c r="Q14" s="8">
        <f>SUM('Monthly Report'!Q16,'Monthly Report'!Q44,'Monthly Report'!Q72)</f>
        <v>0</v>
      </c>
      <c r="R14" s="8">
        <f>SUM('Monthly Report'!R16,'Monthly Report'!R44,'Monthly Report'!R72)</f>
        <v>0</v>
      </c>
      <c r="S14" s="8">
        <f>SUM('Monthly Report'!S16,'Monthly Report'!S44,'Monthly Report'!S72)</f>
        <v>0</v>
      </c>
      <c r="T14" s="8">
        <f>SUM('Monthly Report'!T16,'Monthly Report'!T44,'Monthly Report'!T72)</f>
        <v>0</v>
      </c>
      <c r="U14" s="8">
        <f>SUM('Monthly Report'!U16,'Monthly Report'!U44,'Monthly Report'!U72)</f>
        <v>0</v>
      </c>
      <c r="V14" s="8">
        <f>SUM('Monthly Report'!V16,'Monthly Report'!V44,'Monthly Report'!V72)</f>
        <v>0</v>
      </c>
      <c r="W14" s="8">
        <f>SUM('Monthly Report'!W16,'Monthly Report'!W44,'Monthly Report'!W72)</f>
        <v>0</v>
      </c>
      <c r="X14" s="8">
        <f>SUM('Monthly Report'!X16,'Monthly Report'!X44,'Monthly Report'!X72)</f>
        <v>1181</v>
      </c>
      <c r="Y14" s="8">
        <f>SUM('Monthly Report'!Y16,'Monthly Report'!Y44,'Monthly Report'!Y72)</f>
        <v>1181</v>
      </c>
      <c r="Z14" s="40"/>
      <c r="AA14" s="40">
        <f t="shared" si="0"/>
        <v>1029</v>
      </c>
      <c r="AB14" s="40">
        <f t="shared" si="1"/>
        <v>152</v>
      </c>
    </row>
    <row r="15" spans="1:28" ht="15.75" x14ac:dyDescent="0.25">
      <c r="A15" s="2" t="s">
        <v>28</v>
      </c>
      <c r="B15" s="8">
        <f>SUM('Monthly Report'!B17,'Monthly Report'!B45,'Monthly Report'!B73)</f>
        <v>1961</v>
      </c>
      <c r="C15" s="8">
        <f>SUM('Monthly Report'!C17,'Monthly Report'!C45,'Monthly Report'!C73)</f>
        <v>18461940</v>
      </c>
      <c r="D15" s="8">
        <f>SUM('Monthly Report'!D17,'Monthly Report'!D45,'Monthly Report'!D73)</f>
        <v>61</v>
      </c>
      <c r="E15" s="8">
        <f>SUM('Monthly Report'!E17,'Monthly Report'!E45,'Monthly Report'!E73)</f>
        <v>65</v>
      </c>
      <c r="F15" s="8">
        <f>SUM('Monthly Report'!F17,'Monthly Report'!F45,'Monthly Report'!F73)</f>
        <v>0</v>
      </c>
      <c r="G15" s="8">
        <f>SUM('Monthly Report'!G17,'Monthly Report'!G45,'Monthly Report'!G73)</f>
        <v>187</v>
      </c>
      <c r="H15" s="8">
        <f>SUM('Monthly Report'!H17,'Monthly Report'!H45,'Monthly Report'!H73)</f>
        <v>82</v>
      </c>
      <c r="I15" s="8">
        <f>SUM('Monthly Report'!I17,'Monthly Report'!I45,'Monthly Report'!I73)</f>
        <v>771000</v>
      </c>
      <c r="J15" s="8">
        <f>SUM('Monthly Report'!J17,'Monthly Report'!J45,'Monthly Report'!J73)</f>
        <v>0</v>
      </c>
      <c r="K15" s="8">
        <f>SUM('Monthly Report'!K17,'Monthly Report'!K45,'Monthly Report'!K73)</f>
        <v>57</v>
      </c>
      <c r="L15" s="8">
        <f>SUM('Monthly Report'!L17,'Monthly Report'!L45,'Monthly Report'!L73)</f>
        <v>0</v>
      </c>
      <c r="M15" s="8">
        <f>SUM('Monthly Report'!M17,'Monthly Report'!M45,'Monthly Report'!M73)</f>
        <v>32</v>
      </c>
      <c r="N15" s="8">
        <f>SUM('Monthly Report'!N17,'Monthly Report'!N45,'Monthly Report'!N73)</f>
        <v>2043</v>
      </c>
      <c r="O15" s="8">
        <f>SUM('Monthly Report'!O17,'Monthly Report'!O45,'Monthly Report'!O73)</f>
        <v>19232940</v>
      </c>
      <c r="P15" s="8">
        <f>SUM('Monthly Report'!P17,'Monthly Report'!P45,'Monthly Report'!P73)</f>
        <v>58</v>
      </c>
      <c r="Q15" s="8">
        <f>SUM('Monthly Report'!Q17,'Monthly Report'!Q45,'Monthly Report'!Q73)</f>
        <v>0</v>
      </c>
      <c r="R15" s="8">
        <f>SUM('Monthly Report'!R17,'Monthly Report'!R45,'Monthly Report'!R73)</f>
        <v>0</v>
      </c>
      <c r="S15" s="8">
        <f>SUM('Monthly Report'!S17,'Monthly Report'!S45,'Monthly Report'!S73)</f>
        <v>0</v>
      </c>
      <c r="T15" s="8">
        <f>SUM('Monthly Report'!T17,'Monthly Report'!T45,'Monthly Report'!T73)</f>
        <v>0</v>
      </c>
      <c r="U15" s="8">
        <f>SUM('Monthly Report'!U17,'Monthly Report'!U45,'Monthly Report'!U73)</f>
        <v>0</v>
      </c>
      <c r="V15" s="8">
        <f>SUM('Monthly Report'!V17,'Monthly Report'!V45,'Monthly Report'!V73)</f>
        <v>15</v>
      </c>
      <c r="W15" s="8">
        <f>SUM('Monthly Report'!W17,'Monthly Report'!W45,'Monthly Report'!W73)</f>
        <v>73</v>
      </c>
      <c r="X15" s="8">
        <f>SUM('Monthly Report'!X17,'Monthly Report'!X45,'Monthly Report'!X73)</f>
        <v>2445</v>
      </c>
      <c r="Y15" s="8">
        <f>SUM('Monthly Report'!Y17,'Monthly Report'!Y45,'Monthly Report'!Y73)</f>
        <v>2518</v>
      </c>
      <c r="Z15" s="40"/>
      <c r="AA15" s="40">
        <f t="shared" si="0"/>
        <v>2274</v>
      </c>
      <c r="AB15" s="40">
        <f t="shared" si="1"/>
        <v>171</v>
      </c>
    </row>
    <row r="16" spans="1:28" ht="15.75" x14ac:dyDescent="0.25">
      <c r="A16" s="2" t="s">
        <v>29</v>
      </c>
      <c r="B16" s="8">
        <f>SUM('Monthly Report'!B18,'Monthly Report'!B46,'Monthly Report'!B74)</f>
        <v>1900</v>
      </c>
      <c r="C16" s="8">
        <f>SUM('Monthly Report'!C18,'Monthly Report'!C46,'Monthly Report'!C74)</f>
        <v>17208000</v>
      </c>
      <c r="D16" s="8">
        <f>SUM('Monthly Report'!D18,'Monthly Report'!D46,'Monthly Report'!D74)</f>
        <v>82</v>
      </c>
      <c r="E16" s="8">
        <f>SUM('Monthly Report'!E18,'Monthly Report'!E46,'Monthly Report'!E74)</f>
        <v>2</v>
      </c>
      <c r="F16" s="8">
        <f>SUM('Monthly Report'!F18,'Monthly Report'!F46,'Monthly Report'!F74)</f>
        <v>49</v>
      </c>
      <c r="G16" s="8">
        <f>SUM('Monthly Report'!G18,'Monthly Report'!G46,'Monthly Report'!G74)</f>
        <v>248</v>
      </c>
      <c r="H16" s="8">
        <f>SUM('Monthly Report'!H18,'Monthly Report'!H46,'Monthly Report'!H74)</f>
        <v>87</v>
      </c>
      <c r="I16" s="8">
        <f>SUM('Monthly Report'!I18,'Monthly Report'!I46,'Monthly Report'!I74)</f>
        <v>827000</v>
      </c>
      <c r="J16" s="8">
        <f>SUM('Monthly Report'!J18,'Monthly Report'!J46,'Monthly Report'!J74)</f>
        <v>0</v>
      </c>
      <c r="K16" s="8">
        <f>SUM('Monthly Report'!K18,'Monthly Report'!K46,'Monthly Report'!K74)</f>
        <v>0</v>
      </c>
      <c r="L16" s="8">
        <f>SUM('Monthly Report'!L18,'Monthly Report'!L46,'Monthly Report'!L74)</f>
        <v>0</v>
      </c>
      <c r="M16" s="8">
        <f>SUM('Monthly Report'!M18,'Monthly Report'!M46,'Monthly Report'!M74)</f>
        <v>22</v>
      </c>
      <c r="N16" s="8">
        <f>SUM('Monthly Report'!N18,'Monthly Report'!N46,'Monthly Report'!N74)</f>
        <v>1987</v>
      </c>
      <c r="O16" s="8">
        <f>SUM('Monthly Report'!O18,'Monthly Report'!O46,'Monthly Report'!O74)</f>
        <v>18035000</v>
      </c>
      <c r="P16" s="8">
        <f>SUM('Monthly Report'!P18,'Monthly Report'!P46,'Monthly Report'!P74)</f>
        <v>271</v>
      </c>
      <c r="Q16" s="8">
        <f>SUM('Monthly Report'!Q18,'Monthly Report'!Q46,'Monthly Report'!Q74)</f>
        <v>0</v>
      </c>
      <c r="R16" s="8">
        <f>SUM('Monthly Report'!R18,'Monthly Report'!R46,'Monthly Report'!R74)</f>
        <v>0</v>
      </c>
      <c r="S16" s="8">
        <f>SUM('Monthly Report'!S18,'Monthly Report'!S46,'Monthly Report'!S74)</f>
        <v>0</v>
      </c>
      <c r="T16" s="8">
        <f>SUM('Monthly Report'!T18,'Monthly Report'!T46,'Monthly Report'!T74)</f>
        <v>5</v>
      </c>
      <c r="U16" s="8">
        <f>SUM('Monthly Report'!U18,'Monthly Report'!U46,'Monthly Report'!U74)</f>
        <v>1</v>
      </c>
      <c r="V16" s="8">
        <f>SUM('Monthly Report'!V18,'Monthly Report'!V46,'Monthly Report'!V74)</f>
        <v>212</v>
      </c>
      <c r="W16" s="8">
        <f>SUM('Monthly Report'!W18,'Monthly Report'!W46,'Monthly Report'!W74)</f>
        <v>489</v>
      </c>
      <c r="X16" s="8">
        <f>SUM('Monthly Report'!X18,'Monthly Report'!X46,'Monthly Report'!X74)</f>
        <v>2390</v>
      </c>
      <c r="Y16" s="8">
        <f>SUM('Monthly Report'!Y18,'Monthly Report'!Y46,'Monthly Report'!Y74)</f>
        <v>2879</v>
      </c>
      <c r="Z16" s="40"/>
      <c r="AA16" s="40">
        <f t="shared" si="0"/>
        <v>2281</v>
      </c>
      <c r="AB16" s="40">
        <f t="shared" si="1"/>
        <v>109</v>
      </c>
    </row>
    <row r="17" spans="1:28" ht="15.75" x14ac:dyDescent="0.25">
      <c r="A17" s="2" t="s">
        <v>30</v>
      </c>
      <c r="B17" s="8">
        <f>SUM('Monthly Report'!B19,'Monthly Report'!B47,'Monthly Report'!B75)</f>
        <v>406</v>
      </c>
      <c r="C17" s="8">
        <f>SUM('Monthly Report'!C19,'Monthly Report'!C47,'Monthly Report'!C75)</f>
        <v>2963000</v>
      </c>
      <c r="D17" s="8">
        <f>SUM('Monthly Report'!D19,'Monthly Report'!D47,'Monthly Report'!D75)</f>
        <v>0</v>
      </c>
      <c r="E17" s="8">
        <f>SUM('Monthly Report'!E19,'Monthly Report'!E47,'Monthly Report'!E75)</f>
        <v>0</v>
      </c>
      <c r="F17" s="8">
        <f>SUM('Monthly Report'!F19,'Monthly Report'!F47,'Monthly Report'!F75)</f>
        <v>0</v>
      </c>
      <c r="G17" s="8">
        <f>SUM('Monthly Report'!G19,'Monthly Report'!G47,'Monthly Report'!G75)</f>
        <v>305</v>
      </c>
      <c r="H17" s="8">
        <f>SUM('Monthly Report'!H19,'Monthly Report'!H47,'Monthly Report'!H75)</f>
        <v>102</v>
      </c>
      <c r="I17" s="8">
        <f>SUM('Monthly Report'!I19,'Monthly Report'!I47,'Monthly Report'!I75)</f>
        <v>710000</v>
      </c>
      <c r="J17" s="8">
        <f>SUM('Monthly Report'!J19,'Monthly Report'!J47,'Monthly Report'!J75)</f>
        <v>0</v>
      </c>
      <c r="K17" s="8">
        <f>SUM('Monthly Report'!K19,'Monthly Report'!K47,'Monthly Report'!K75)</f>
        <v>0</v>
      </c>
      <c r="L17" s="8">
        <f>SUM('Monthly Report'!L19,'Monthly Report'!L47,'Monthly Report'!L75)</f>
        <v>0</v>
      </c>
      <c r="M17" s="8">
        <f>SUM('Monthly Report'!M19,'Monthly Report'!M47,'Monthly Report'!M75)</f>
        <v>0</v>
      </c>
      <c r="N17" s="8">
        <f>SUM('Monthly Report'!N19,'Monthly Report'!N47,'Monthly Report'!N75)</f>
        <v>508</v>
      </c>
      <c r="O17" s="8">
        <f>SUM('Monthly Report'!O19,'Monthly Report'!O47,'Monthly Report'!O75)</f>
        <v>3673000</v>
      </c>
      <c r="P17" s="8">
        <f>SUM('Monthly Report'!P19,'Monthly Report'!P47,'Monthly Report'!P75)</f>
        <v>179</v>
      </c>
      <c r="Q17" s="8">
        <f>SUM('Monthly Report'!Q19,'Monthly Report'!Q47,'Monthly Report'!Q75)</f>
        <v>0</v>
      </c>
      <c r="R17" s="8">
        <f>SUM('Monthly Report'!R19,'Monthly Report'!R47,'Monthly Report'!R75)</f>
        <v>0</v>
      </c>
      <c r="S17" s="8">
        <f>SUM('Monthly Report'!S19,'Monthly Report'!S47,'Monthly Report'!S75)</f>
        <v>0</v>
      </c>
      <c r="T17" s="8">
        <f>SUM('Monthly Report'!T19,'Monthly Report'!T47,'Monthly Report'!T75)</f>
        <v>9</v>
      </c>
      <c r="U17" s="8">
        <f>SUM('Monthly Report'!U19,'Monthly Report'!U47,'Monthly Report'!U75)</f>
        <v>1</v>
      </c>
      <c r="V17" s="8">
        <f>SUM('Monthly Report'!V19,'Monthly Report'!V47,'Monthly Report'!V75)</f>
        <v>23</v>
      </c>
      <c r="W17" s="8">
        <f>SUM('Monthly Report'!W19,'Monthly Report'!W47,'Monthly Report'!W75)</f>
        <v>212</v>
      </c>
      <c r="X17" s="8">
        <f>SUM('Monthly Report'!X19,'Monthly Report'!X47,'Monthly Report'!X75)</f>
        <v>813</v>
      </c>
      <c r="Y17" s="8">
        <f>SUM('Monthly Report'!Y19,'Monthly Report'!Y47,'Monthly Report'!Y75)</f>
        <v>1025</v>
      </c>
      <c r="Z17" s="40"/>
      <c r="AA17" s="40">
        <f t="shared" si="0"/>
        <v>711</v>
      </c>
      <c r="AB17" s="40">
        <f t="shared" si="1"/>
        <v>102</v>
      </c>
    </row>
    <row r="18" spans="1:28" ht="15.75" x14ac:dyDescent="0.25">
      <c r="A18" s="2" t="s">
        <v>31</v>
      </c>
      <c r="B18" s="8">
        <f>SUM('Monthly Report'!B20,'Monthly Report'!B48,'Monthly Report'!B76)</f>
        <v>849</v>
      </c>
      <c r="C18" s="8">
        <f>SUM('Monthly Report'!C20,'Monthly Report'!C48,'Monthly Report'!C76)</f>
        <v>7446000</v>
      </c>
      <c r="D18" s="8">
        <f>SUM('Monthly Report'!D20,'Monthly Report'!D48,'Monthly Report'!D76)</f>
        <v>21</v>
      </c>
      <c r="E18" s="8">
        <f>SUM('Monthly Report'!E20,'Monthly Report'!E48,'Monthly Report'!E76)</f>
        <v>0</v>
      </c>
      <c r="F18" s="8">
        <f>SUM('Monthly Report'!F20,'Monthly Report'!F48,'Monthly Report'!F76)</f>
        <v>0</v>
      </c>
      <c r="G18" s="8">
        <f>SUM('Monthly Report'!G20,'Monthly Report'!G48,'Monthly Report'!G76)</f>
        <v>6</v>
      </c>
      <c r="H18" s="8">
        <f>SUM('Monthly Report'!H20,'Monthly Report'!H48,'Monthly Report'!H76)</f>
        <v>0</v>
      </c>
      <c r="I18" s="8">
        <f>SUM('Monthly Report'!I20,'Monthly Report'!I48,'Monthly Report'!I76)</f>
        <v>0</v>
      </c>
      <c r="J18" s="8">
        <f>SUM('Monthly Report'!J20,'Monthly Report'!J48,'Monthly Report'!J76)</f>
        <v>0</v>
      </c>
      <c r="K18" s="8">
        <f>SUM('Monthly Report'!K20,'Monthly Report'!K48,'Monthly Report'!K76)</f>
        <v>0</v>
      </c>
      <c r="L18" s="8">
        <f>SUM('Monthly Report'!L20,'Monthly Report'!L48,'Monthly Report'!L76)</f>
        <v>0</v>
      </c>
      <c r="M18" s="8">
        <f>SUM('Monthly Report'!M20,'Monthly Report'!M48,'Monthly Report'!M76)</f>
        <v>0</v>
      </c>
      <c r="N18" s="8">
        <f>SUM('Monthly Report'!N20,'Monthly Report'!N48,'Monthly Report'!N76)</f>
        <v>849</v>
      </c>
      <c r="O18" s="8">
        <f>SUM('Monthly Report'!O20,'Monthly Report'!O48,'Monthly Report'!O76)</f>
        <v>7446000</v>
      </c>
      <c r="P18" s="8">
        <f>SUM('Monthly Report'!P20,'Monthly Report'!P48,'Monthly Report'!P76)</f>
        <v>12</v>
      </c>
      <c r="Q18" s="8">
        <f>SUM('Monthly Report'!Q20,'Monthly Report'!Q48,'Monthly Report'!Q76)</f>
        <v>0</v>
      </c>
      <c r="R18" s="8">
        <f>SUM('Monthly Report'!R20,'Monthly Report'!R48,'Monthly Report'!R76)</f>
        <v>0</v>
      </c>
      <c r="S18" s="8">
        <f>SUM('Monthly Report'!S20,'Monthly Report'!S48,'Monthly Report'!S76)</f>
        <v>0</v>
      </c>
      <c r="T18" s="8">
        <f>SUM('Monthly Report'!T20,'Monthly Report'!T48,'Monthly Report'!T76)</f>
        <v>1</v>
      </c>
      <c r="U18" s="8">
        <f>SUM('Monthly Report'!U20,'Monthly Report'!U48,'Monthly Report'!U76)</f>
        <v>0</v>
      </c>
      <c r="V18" s="8">
        <f>SUM('Monthly Report'!V20,'Monthly Report'!V48,'Monthly Report'!V76)</f>
        <v>4</v>
      </c>
      <c r="W18" s="8">
        <f>SUM('Monthly Report'!W20,'Monthly Report'!W48,'Monthly Report'!W76)</f>
        <v>17</v>
      </c>
      <c r="X18" s="8">
        <f>SUM('Monthly Report'!X20,'Monthly Report'!X48,'Monthly Report'!X76)</f>
        <v>876</v>
      </c>
      <c r="Y18" s="8">
        <f>SUM('Monthly Report'!Y20,'Monthly Report'!Y48,'Monthly Report'!Y76)</f>
        <v>893</v>
      </c>
      <c r="Z18" s="40"/>
      <c r="AA18" s="40">
        <f t="shared" si="0"/>
        <v>876</v>
      </c>
      <c r="AB18" s="40">
        <f t="shared" si="1"/>
        <v>0</v>
      </c>
    </row>
    <row r="19" spans="1:28" ht="15.75" x14ac:dyDescent="0.25">
      <c r="A19" s="2" t="s">
        <v>32</v>
      </c>
      <c r="B19" s="8">
        <f>SUM('Monthly Report'!B21,'Monthly Report'!B49,'Monthly Report'!B77)</f>
        <v>0</v>
      </c>
      <c r="C19" s="8">
        <f>SUM('Monthly Report'!C21,'Monthly Report'!C49,'Monthly Report'!C77)</f>
        <v>0</v>
      </c>
      <c r="D19" s="8">
        <f>SUM('Monthly Report'!D21,'Monthly Report'!D49,'Monthly Report'!D77)</f>
        <v>0</v>
      </c>
      <c r="E19" s="8">
        <f>SUM('Monthly Report'!E21,'Monthly Report'!E49,'Monthly Report'!E77)</f>
        <v>630</v>
      </c>
      <c r="F19" s="8">
        <f>SUM('Monthly Report'!F21,'Monthly Report'!F49,'Monthly Report'!F77)</f>
        <v>0</v>
      </c>
      <c r="G19" s="8">
        <f>SUM('Monthly Report'!G21,'Monthly Report'!G49,'Monthly Report'!G77)</f>
        <v>1759</v>
      </c>
      <c r="H19" s="8">
        <f>SUM('Monthly Report'!H21,'Monthly Report'!H49,'Monthly Report'!H77)</f>
        <v>0</v>
      </c>
      <c r="I19" s="8">
        <f>SUM('Monthly Report'!I21,'Monthly Report'!I49,'Monthly Report'!I77)</f>
        <v>0</v>
      </c>
      <c r="J19" s="8">
        <f>SUM('Monthly Report'!J21,'Monthly Report'!J49,'Monthly Report'!J77)</f>
        <v>0</v>
      </c>
      <c r="K19" s="8">
        <f>SUM('Monthly Report'!K21,'Monthly Report'!K49,'Monthly Report'!K77)</f>
        <v>0</v>
      </c>
      <c r="L19" s="8">
        <f>SUM('Monthly Report'!L21,'Monthly Report'!L49,'Monthly Report'!L77)</f>
        <v>0</v>
      </c>
      <c r="M19" s="8">
        <f>SUM('Monthly Report'!M21,'Monthly Report'!M49,'Monthly Report'!M77)</f>
        <v>1572</v>
      </c>
      <c r="N19" s="8">
        <f>SUM('Monthly Report'!N21,'Monthly Report'!N49,'Monthly Report'!N77)</f>
        <v>0</v>
      </c>
      <c r="O19" s="8">
        <f>SUM('Monthly Report'!O21,'Monthly Report'!O49,'Monthly Report'!O77)</f>
        <v>0</v>
      </c>
      <c r="P19" s="8">
        <f>SUM('Monthly Report'!P21,'Monthly Report'!P49,'Monthly Report'!P77)</f>
        <v>44</v>
      </c>
      <c r="Q19" s="8">
        <f>SUM('Monthly Report'!Q21,'Monthly Report'!Q49,'Monthly Report'!Q77)</f>
        <v>0</v>
      </c>
      <c r="R19" s="8">
        <f>SUM('Monthly Report'!R21,'Monthly Report'!R49,'Monthly Report'!R77)</f>
        <v>0</v>
      </c>
      <c r="S19" s="8">
        <f>SUM('Monthly Report'!S21,'Monthly Report'!S49,'Monthly Report'!S77)</f>
        <v>0</v>
      </c>
      <c r="T19" s="8">
        <f>SUM('Monthly Report'!T21,'Monthly Report'!T49,'Monthly Report'!T77)</f>
        <v>0</v>
      </c>
      <c r="U19" s="8">
        <f>SUM('Monthly Report'!U21,'Monthly Report'!U49,'Monthly Report'!U77)</f>
        <v>0</v>
      </c>
      <c r="V19" s="8">
        <f>SUM('Monthly Report'!V21,'Monthly Report'!V49,'Monthly Report'!V77)</f>
        <v>0</v>
      </c>
      <c r="W19" s="8">
        <f>SUM('Monthly Report'!W21,'Monthly Report'!W49,'Monthly Report'!W77)</f>
        <v>44</v>
      </c>
      <c r="X19" s="8">
        <f>SUM('Monthly Report'!X21,'Monthly Report'!X49,'Monthly Report'!X77)</f>
        <v>3961</v>
      </c>
      <c r="Y19" s="8">
        <f>SUM('Monthly Report'!Y21,'Monthly Report'!Y49,'Monthly Report'!Y77)</f>
        <v>4005</v>
      </c>
      <c r="Z19" s="40"/>
      <c r="AA19" s="40">
        <f t="shared" si="0"/>
        <v>2389</v>
      </c>
      <c r="AB19" s="40">
        <f t="shared" si="1"/>
        <v>1572</v>
      </c>
    </row>
    <row r="20" spans="1:28" ht="15.75" x14ac:dyDescent="0.25">
      <c r="A20" s="2" t="s">
        <v>33</v>
      </c>
      <c r="B20" s="8">
        <f>SUM('Monthly Report'!B22,'Monthly Report'!B50,'Monthly Report'!B78)</f>
        <v>2576</v>
      </c>
      <c r="C20" s="8">
        <f>SUM('Monthly Report'!C22,'Monthly Report'!C50,'Monthly Report'!C78)</f>
        <v>16351535</v>
      </c>
      <c r="D20" s="8">
        <f>SUM('Monthly Report'!D22,'Monthly Report'!D50,'Monthly Report'!D78)</f>
        <v>3</v>
      </c>
      <c r="E20" s="8">
        <f>SUM('Monthly Report'!E22,'Monthly Report'!E50,'Monthly Report'!E78)</f>
        <v>2</v>
      </c>
      <c r="F20" s="8">
        <f>SUM('Monthly Report'!F22,'Monthly Report'!F50,'Monthly Report'!F78)</f>
        <v>2112</v>
      </c>
      <c r="G20" s="8">
        <f>SUM('Monthly Report'!G22,'Monthly Report'!G50,'Monthly Report'!G78)</f>
        <v>166</v>
      </c>
      <c r="H20" s="8">
        <f>SUM('Monthly Report'!H22,'Monthly Report'!H50,'Monthly Report'!H78)</f>
        <v>0</v>
      </c>
      <c r="I20" s="8">
        <f>SUM('Monthly Report'!I22,'Monthly Report'!I50,'Monthly Report'!I78)</f>
        <v>0</v>
      </c>
      <c r="J20" s="8">
        <f>SUM('Monthly Report'!J22,'Monthly Report'!J50,'Monthly Report'!J78)</f>
        <v>0</v>
      </c>
      <c r="K20" s="8">
        <f>SUM('Monthly Report'!K22,'Monthly Report'!K50,'Monthly Report'!K78)</f>
        <v>0</v>
      </c>
      <c r="L20" s="8">
        <f>SUM('Monthly Report'!L22,'Monthly Report'!L50,'Monthly Report'!L78)</f>
        <v>0</v>
      </c>
      <c r="M20" s="8">
        <f>SUM('Monthly Report'!M22,'Monthly Report'!M50,'Monthly Report'!M78)</f>
        <v>0</v>
      </c>
      <c r="N20" s="8">
        <f>SUM('Monthly Report'!N22,'Monthly Report'!N50,'Monthly Report'!N78)</f>
        <v>2576</v>
      </c>
      <c r="O20" s="8">
        <f>SUM('Monthly Report'!O22,'Monthly Report'!O50,'Monthly Report'!O78)</f>
        <v>16351535</v>
      </c>
      <c r="P20" s="8">
        <f>SUM('Monthly Report'!P22,'Monthly Report'!P50,'Monthly Report'!P78)</f>
        <v>6</v>
      </c>
      <c r="Q20" s="8">
        <f>SUM('Monthly Report'!Q22,'Monthly Report'!Q50,'Monthly Report'!Q78)</f>
        <v>0</v>
      </c>
      <c r="R20" s="8">
        <f>SUM('Monthly Report'!R22,'Monthly Report'!R50,'Monthly Report'!R78)</f>
        <v>0</v>
      </c>
      <c r="S20" s="8">
        <f>SUM('Monthly Report'!S22,'Monthly Report'!S50,'Monthly Report'!S78)</f>
        <v>0</v>
      </c>
      <c r="T20" s="8">
        <f>SUM('Monthly Report'!T22,'Monthly Report'!T50,'Monthly Report'!T78)</f>
        <v>0</v>
      </c>
      <c r="U20" s="8">
        <f>SUM('Monthly Report'!U22,'Monthly Report'!U50,'Monthly Report'!U78)</f>
        <v>1</v>
      </c>
      <c r="V20" s="8">
        <f>SUM('Monthly Report'!V22,'Monthly Report'!V50,'Monthly Report'!V78)</f>
        <v>22</v>
      </c>
      <c r="W20" s="8">
        <f>SUM('Monthly Report'!W22,'Monthly Report'!W50,'Monthly Report'!W78)</f>
        <v>29</v>
      </c>
      <c r="X20" s="8">
        <f>SUM('Monthly Report'!X22,'Monthly Report'!X50,'Monthly Report'!X78)</f>
        <v>4859</v>
      </c>
      <c r="Y20" s="8">
        <f>SUM('Monthly Report'!Y22,'Monthly Report'!Y50,'Monthly Report'!Y78)</f>
        <v>4888</v>
      </c>
      <c r="Z20" s="40"/>
      <c r="AA20" s="40">
        <f t="shared" si="0"/>
        <v>4859</v>
      </c>
      <c r="AB20" s="40">
        <f t="shared" si="1"/>
        <v>0</v>
      </c>
    </row>
    <row r="21" spans="1:28" ht="15.75" x14ac:dyDescent="0.25">
      <c r="A21" s="2" t="s">
        <v>34</v>
      </c>
      <c r="B21" s="8">
        <f>SUM('Monthly Report'!B23,'Monthly Report'!B51,'Monthly Report'!B79)</f>
        <v>4742</v>
      </c>
      <c r="C21" s="8">
        <f>SUM('Monthly Report'!C23,'Monthly Report'!C51,'Monthly Report'!C79)</f>
        <v>31997500</v>
      </c>
      <c r="D21" s="8">
        <f>SUM('Monthly Report'!D23,'Monthly Report'!D51,'Monthly Report'!D79)</f>
        <v>0</v>
      </c>
      <c r="E21" s="8">
        <f>SUM('Monthly Report'!E23,'Monthly Report'!E51,'Monthly Report'!E79)</f>
        <v>0</v>
      </c>
      <c r="F21" s="8">
        <f>SUM('Monthly Report'!F23,'Monthly Report'!F51,'Monthly Report'!F79)</f>
        <v>0</v>
      </c>
      <c r="G21" s="8">
        <f>SUM('Monthly Report'!G23,'Monthly Report'!G51,'Monthly Report'!G79)</f>
        <v>0</v>
      </c>
      <c r="H21" s="8">
        <f>SUM('Monthly Report'!H23,'Monthly Report'!H51,'Monthly Report'!H79)</f>
        <v>30</v>
      </c>
      <c r="I21" s="8">
        <f>SUM('Monthly Report'!I23,'Monthly Report'!I51,'Monthly Report'!I79)</f>
        <v>150000</v>
      </c>
      <c r="J21" s="8">
        <f>SUM('Monthly Report'!J23,'Monthly Report'!J51,'Monthly Report'!J79)</f>
        <v>0</v>
      </c>
      <c r="K21" s="8">
        <f>SUM('Monthly Report'!K23,'Monthly Report'!K51,'Monthly Report'!K79)</f>
        <v>0</v>
      </c>
      <c r="L21" s="8">
        <f>SUM('Monthly Report'!L23,'Monthly Report'!L51,'Monthly Report'!L79)</f>
        <v>0</v>
      </c>
      <c r="M21" s="8">
        <f>SUM('Monthly Report'!M23,'Monthly Report'!M51,'Monthly Report'!M79)</f>
        <v>0</v>
      </c>
      <c r="N21" s="8">
        <f>SUM('Monthly Report'!N23,'Monthly Report'!N51,'Monthly Report'!N79)</f>
        <v>4772</v>
      </c>
      <c r="O21" s="8">
        <f>SUM('Monthly Report'!O23,'Monthly Report'!O51,'Monthly Report'!O79)</f>
        <v>32147500</v>
      </c>
      <c r="P21" s="8">
        <f>SUM('Monthly Report'!P23,'Monthly Report'!P51,'Monthly Report'!P79)</f>
        <v>0</v>
      </c>
      <c r="Q21" s="8">
        <f>SUM('Monthly Report'!Q23,'Monthly Report'!Q51,'Monthly Report'!Q79)</f>
        <v>0</v>
      </c>
      <c r="R21" s="8">
        <f>SUM('Monthly Report'!R23,'Monthly Report'!R51,'Monthly Report'!R79)</f>
        <v>0</v>
      </c>
      <c r="S21" s="8">
        <f>SUM('Monthly Report'!S23,'Monthly Report'!S51,'Monthly Report'!S79)</f>
        <v>0</v>
      </c>
      <c r="T21" s="8">
        <f>SUM('Monthly Report'!T23,'Monthly Report'!T51,'Monthly Report'!T79)</f>
        <v>0</v>
      </c>
      <c r="U21" s="8">
        <f>SUM('Monthly Report'!U23,'Monthly Report'!U51,'Monthly Report'!U79)</f>
        <v>0</v>
      </c>
      <c r="V21" s="8">
        <f>SUM('Monthly Report'!V23,'Monthly Report'!V51,'Monthly Report'!V79)</f>
        <v>0</v>
      </c>
      <c r="W21" s="8">
        <f>SUM('Monthly Report'!W23,'Monthly Report'!W51,'Monthly Report'!W79)</f>
        <v>0</v>
      </c>
      <c r="X21" s="8">
        <f>SUM('Monthly Report'!X23,'Monthly Report'!X51,'Monthly Report'!X79)</f>
        <v>4772</v>
      </c>
      <c r="Y21" s="8">
        <f>SUM('Monthly Report'!Y23,'Monthly Report'!Y51,'Monthly Report'!Y79)</f>
        <v>4772</v>
      </c>
      <c r="Z21" s="40"/>
      <c r="AA21" s="40">
        <f t="shared" si="0"/>
        <v>4742</v>
      </c>
      <c r="AB21" s="40">
        <f t="shared" si="1"/>
        <v>30</v>
      </c>
    </row>
    <row r="22" spans="1:28" ht="15.75" x14ac:dyDescent="0.25">
      <c r="A22" s="2" t="s">
        <v>35</v>
      </c>
      <c r="B22" s="8">
        <f>SUM('Monthly Report'!B24,'Monthly Report'!B52,'Monthly Report'!B80)</f>
        <v>0</v>
      </c>
      <c r="C22" s="8">
        <f>SUM('Monthly Report'!C24,'Monthly Report'!C52,'Monthly Report'!C80)</f>
        <v>0</v>
      </c>
      <c r="D22" s="8">
        <f>SUM('Monthly Report'!D24,'Monthly Report'!D52,'Monthly Report'!D80)</f>
        <v>0</v>
      </c>
      <c r="E22" s="8">
        <f>SUM('Monthly Report'!E24,'Monthly Report'!E52,'Monthly Report'!E80)</f>
        <v>24</v>
      </c>
      <c r="F22" s="8">
        <f>SUM('Monthly Report'!F24,'Monthly Report'!F52,'Monthly Report'!F80)</f>
        <v>0</v>
      </c>
      <c r="G22" s="8">
        <f>SUM('Monthly Report'!G24,'Monthly Report'!G52,'Monthly Report'!G80)</f>
        <v>1056</v>
      </c>
      <c r="H22" s="8">
        <f>SUM('Monthly Report'!H24,'Monthly Report'!H52,'Monthly Report'!H80)</f>
        <v>0</v>
      </c>
      <c r="I22" s="8">
        <f>SUM('Monthly Report'!I24,'Monthly Report'!I52,'Monthly Report'!I80)</f>
        <v>0</v>
      </c>
      <c r="J22" s="8">
        <f>SUM('Monthly Report'!J24,'Monthly Report'!J52,'Monthly Report'!J80)</f>
        <v>0</v>
      </c>
      <c r="K22" s="8">
        <f>SUM('Monthly Report'!K24,'Monthly Report'!K52,'Monthly Report'!K80)</f>
        <v>0</v>
      </c>
      <c r="L22" s="8">
        <f>SUM('Monthly Report'!L24,'Monthly Report'!L52,'Monthly Report'!L80)</f>
        <v>0</v>
      </c>
      <c r="M22" s="8">
        <f>SUM('Monthly Report'!M24,'Monthly Report'!M52,'Monthly Report'!M80)</f>
        <v>5</v>
      </c>
      <c r="N22" s="8">
        <f>SUM('Monthly Report'!N24,'Monthly Report'!N52,'Monthly Report'!N80)</f>
        <v>0</v>
      </c>
      <c r="O22" s="8">
        <f>SUM('Monthly Report'!O24,'Monthly Report'!O52,'Monthly Report'!O80)</f>
        <v>0</v>
      </c>
      <c r="P22" s="8">
        <f>SUM('Monthly Report'!P24,'Monthly Report'!P52,'Monthly Report'!P80)</f>
        <v>0</v>
      </c>
      <c r="Q22" s="8">
        <f>SUM('Monthly Report'!Q24,'Monthly Report'!Q52,'Monthly Report'!Q80)</f>
        <v>0</v>
      </c>
      <c r="R22" s="8">
        <f>SUM('Monthly Report'!R24,'Monthly Report'!R52,'Monthly Report'!R80)</f>
        <v>0</v>
      </c>
      <c r="S22" s="8">
        <f>SUM('Monthly Report'!S24,'Monthly Report'!S52,'Monthly Report'!S80)</f>
        <v>0</v>
      </c>
      <c r="T22" s="8">
        <f>SUM('Monthly Report'!T24,'Monthly Report'!T52,'Monthly Report'!T80)</f>
        <v>0</v>
      </c>
      <c r="U22" s="8">
        <f>SUM('Monthly Report'!U24,'Monthly Report'!U52,'Monthly Report'!U80)</f>
        <v>0</v>
      </c>
      <c r="V22" s="8">
        <f>SUM('Monthly Report'!V24,'Monthly Report'!V52,'Monthly Report'!V80)</f>
        <v>427</v>
      </c>
      <c r="W22" s="8">
        <f>SUM('Monthly Report'!W24,'Monthly Report'!W52,'Monthly Report'!W80)</f>
        <v>427</v>
      </c>
      <c r="X22" s="8">
        <f>SUM('Monthly Report'!X24,'Monthly Report'!X52,'Monthly Report'!X80)</f>
        <v>1085</v>
      </c>
      <c r="Y22" s="8">
        <f>SUM('Monthly Report'!Y24,'Monthly Report'!Y52,'Monthly Report'!Y80)</f>
        <v>1512</v>
      </c>
      <c r="Z22" s="40"/>
      <c r="AA22" s="40">
        <f t="shared" si="0"/>
        <v>1080</v>
      </c>
      <c r="AB22" s="40">
        <f t="shared" si="1"/>
        <v>5</v>
      </c>
    </row>
    <row r="23" spans="1:28" ht="15.75" x14ac:dyDescent="0.25">
      <c r="A23" s="2" t="s">
        <v>36</v>
      </c>
      <c r="B23" s="8">
        <f>SUM('Monthly Report'!B25,'Monthly Report'!B53,'Monthly Report'!B81)</f>
        <v>0</v>
      </c>
      <c r="C23" s="8">
        <f>SUM('Monthly Report'!C25,'Monthly Report'!C53,'Monthly Report'!C81)</f>
        <v>0</v>
      </c>
      <c r="D23" s="8">
        <f>SUM('Monthly Report'!D25,'Monthly Report'!D53,'Monthly Report'!D81)</f>
        <v>100</v>
      </c>
      <c r="E23" s="8">
        <f>SUM('Monthly Report'!E25,'Monthly Report'!E53,'Monthly Report'!E81)</f>
        <v>0</v>
      </c>
      <c r="F23" s="8">
        <f>SUM('Monthly Report'!F25,'Monthly Report'!F53,'Monthly Report'!F81)</f>
        <v>2</v>
      </c>
      <c r="G23" s="8">
        <f>SUM('Monthly Report'!G25,'Monthly Report'!G53,'Monthly Report'!G81)</f>
        <v>0</v>
      </c>
      <c r="H23" s="8">
        <f>SUM('Monthly Report'!H25,'Monthly Report'!H53,'Monthly Report'!H81)</f>
        <v>0</v>
      </c>
      <c r="I23" s="8">
        <f>SUM('Monthly Report'!I25,'Monthly Report'!I53,'Monthly Report'!I81)</f>
        <v>0</v>
      </c>
      <c r="J23" s="8">
        <f>SUM('Monthly Report'!J25,'Monthly Report'!J53,'Monthly Report'!J81)</f>
        <v>0</v>
      </c>
      <c r="K23" s="8">
        <f>SUM('Monthly Report'!K25,'Monthly Report'!K53,'Monthly Report'!K81)</f>
        <v>0</v>
      </c>
      <c r="L23" s="8">
        <f>SUM('Monthly Report'!L25,'Monthly Report'!L53,'Monthly Report'!L81)</f>
        <v>0</v>
      </c>
      <c r="M23" s="8">
        <f>SUM('Monthly Report'!M25,'Monthly Report'!M53,'Monthly Report'!M81)</f>
        <v>0</v>
      </c>
      <c r="N23" s="8">
        <f>SUM('Monthly Report'!N25,'Monthly Report'!N53,'Monthly Report'!N81)</f>
        <v>0</v>
      </c>
      <c r="O23" s="8">
        <f>SUM('Monthly Report'!O25,'Monthly Report'!O53,'Monthly Report'!O81)</f>
        <v>0</v>
      </c>
      <c r="P23" s="8">
        <f>SUM('Monthly Report'!P25,'Monthly Report'!P53,'Monthly Report'!P81)</f>
        <v>0</v>
      </c>
      <c r="Q23" s="8">
        <f>SUM('Monthly Report'!Q25,'Monthly Report'!Q53,'Monthly Report'!Q81)</f>
        <v>0</v>
      </c>
      <c r="R23" s="8">
        <f>SUM('Monthly Report'!R25,'Monthly Report'!R53,'Monthly Report'!R81)</f>
        <v>0</v>
      </c>
      <c r="S23" s="8">
        <f>SUM('Monthly Report'!S25,'Monthly Report'!S53,'Monthly Report'!S81)</f>
        <v>0</v>
      </c>
      <c r="T23" s="8">
        <f>SUM('Monthly Report'!T25,'Monthly Report'!T53,'Monthly Report'!T81)</f>
        <v>0</v>
      </c>
      <c r="U23" s="8">
        <f>SUM('Monthly Report'!U25,'Monthly Report'!U53,'Monthly Report'!U81)</f>
        <v>0</v>
      </c>
      <c r="V23" s="8">
        <f>SUM('Monthly Report'!V25,'Monthly Report'!V53,'Monthly Report'!V81)</f>
        <v>0</v>
      </c>
      <c r="W23" s="8">
        <f>SUM('Monthly Report'!W25,'Monthly Report'!W53,'Monthly Report'!W81)</f>
        <v>0</v>
      </c>
      <c r="X23" s="8">
        <f>SUM('Monthly Report'!X25,'Monthly Report'!X53,'Monthly Report'!X81)</f>
        <v>102</v>
      </c>
      <c r="Y23" s="8">
        <f>SUM('Monthly Report'!Y25,'Monthly Report'!Y53,'Monthly Report'!Y81)</f>
        <v>102</v>
      </c>
      <c r="Z23" s="40"/>
      <c r="AA23" s="40">
        <f t="shared" si="0"/>
        <v>102</v>
      </c>
      <c r="AB23" s="40">
        <f t="shared" si="1"/>
        <v>0</v>
      </c>
    </row>
    <row r="24" spans="1:28" ht="15.75" x14ac:dyDescent="0.25">
      <c r="A24" s="2" t="s">
        <v>37</v>
      </c>
      <c r="B24" s="8">
        <f>SUM('Monthly Report'!B26,'Monthly Report'!B54,'Monthly Report'!B82)</f>
        <v>3135</v>
      </c>
      <c r="C24" s="8">
        <f>SUM('Monthly Report'!C26,'Monthly Report'!C54,'Monthly Report'!C82)</f>
        <v>31012000</v>
      </c>
      <c r="D24" s="8">
        <f>SUM('Monthly Report'!D26,'Monthly Report'!D54,'Monthly Report'!D82)</f>
        <v>0</v>
      </c>
      <c r="E24" s="8">
        <f>SUM('Monthly Report'!E26,'Monthly Report'!E54,'Monthly Report'!E82)</f>
        <v>0</v>
      </c>
      <c r="F24" s="8">
        <f>SUM('Monthly Report'!F26,'Monthly Report'!F54,'Monthly Report'!F82)</f>
        <v>0</v>
      </c>
      <c r="G24" s="8">
        <f>SUM('Monthly Report'!G26,'Monthly Report'!G54,'Monthly Report'!G82)</f>
        <v>368</v>
      </c>
      <c r="H24" s="8">
        <f>SUM('Monthly Report'!H26,'Monthly Report'!H54,'Monthly Report'!H82)</f>
        <v>0</v>
      </c>
      <c r="I24" s="8">
        <f>SUM('Monthly Report'!I26,'Monthly Report'!I54,'Monthly Report'!I82)</f>
        <v>0</v>
      </c>
      <c r="J24" s="8">
        <f>SUM('Monthly Report'!J26,'Monthly Report'!J54,'Monthly Report'!J82)</f>
        <v>0</v>
      </c>
      <c r="K24" s="8">
        <f>SUM('Monthly Report'!K26,'Monthly Report'!K54,'Monthly Report'!K82)</f>
        <v>0</v>
      </c>
      <c r="L24" s="8">
        <f>SUM('Monthly Report'!L26,'Monthly Report'!L54,'Monthly Report'!L82)</f>
        <v>0</v>
      </c>
      <c r="M24" s="8">
        <f>SUM('Monthly Report'!M26,'Monthly Report'!M54,'Monthly Report'!M82)</f>
        <v>46</v>
      </c>
      <c r="N24" s="8">
        <f>SUM('Monthly Report'!N26,'Monthly Report'!N54,'Monthly Report'!N82)</f>
        <v>3135</v>
      </c>
      <c r="O24" s="8">
        <f>SUM('Monthly Report'!O26,'Monthly Report'!O54,'Monthly Report'!O82)</f>
        <v>31012000</v>
      </c>
      <c r="P24" s="8">
        <f>SUM('Monthly Report'!P26,'Monthly Report'!P54,'Monthly Report'!P82)</f>
        <v>7</v>
      </c>
      <c r="Q24" s="8">
        <f>SUM('Monthly Report'!Q26,'Monthly Report'!Q54,'Monthly Report'!Q82)</f>
        <v>0</v>
      </c>
      <c r="R24" s="8">
        <f>SUM('Monthly Report'!R26,'Monthly Report'!R54,'Monthly Report'!R82)</f>
        <v>0</v>
      </c>
      <c r="S24" s="8">
        <f>SUM('Monthly Report'!S26,'Monthly Report'!S54,'Monthly Report'!S82)</f>
        <v>0</v>
      </c>
      <c r="T24" s="8">
        <f>SUM('Monthly Report'!T26,'Monthly Report'!T54,'Monthly Report'!T82)</f>
        <v>0</v>
      </c>
      <c r="U24" s="8">
        <f>SUM('Monthly Report'!U26,'Monthly Report'!U54,'Monthly Report'!U82)</f>
        <v>6</v>
      </c>
      <c r="V24" s="8">
        <f>SUM('Monthly Report'!V26,'Monthly Report'!V54,'Monthly Report'!V82)</f>
        <v>42</v>
      </c>
      <c r="W24" s="8">
        <f>SUM('Monthly Report'!W26,'Monthly Report'!W54,'Monthly Report'!W82)</f>
        <v>55</v>
      </c>
      <c r="X24" s="8">
        <f>SUM('Monthly Report'!X26,'Monthly Report'!X54,'Monthly Report'!X82)</f>
        <v>3549</v>
      </c>
      <c r="Y24" s="8">
        <f>SUM('Monthly Report'!Y26,'Monthly Report'!Y54,'Monthly Report'!Y82)</f>
        <v>3604</v>
      </c>
      <c r="Z24" s="40"/>
      <c r="AA24" s="40">
        <f t="shared" si="0"/>
        <v>3503</v>
      </c>
      <c r="AB24" s="40">
        <f t="shared" si="1"/>
        <v>46</v>
      </c>
    </row>
    <row r="25" spans="1:28" ht="15.75" x14ac:dyDescent="0.25">
      <c r="A25" s="3" t="s">
        <v>38</v>
      </c>
      <c r="B25" s="8">
        <f>SUM('Monthly Report'!B27,'Monthly Report'!B55,'Monthly Report'!B83)</f>
        <v>0</v>
      </c>
      <c r="C25" s="8">
        <f>SUM('Monthly Report'!C27,'Monthly Report'!C55,'Monthly Report'!C83)</f>
        <v>0</v>
      </c>
      <c r="D25" s="8">
        <f>SUM('Monthly Report'!D27,'Monthly Report'!D55,'Monthly Report'!D83)</f>
        <v>0</v>
      </c>
      <c r="E25" s="8">
        <f>SUM('Monthly Report'!E27,'Monthly Report'!E55,'Monthly Report'!E83)</f>
        <v>0</v>
      </c>
      <c r="F25" s="8">
        <f>SUM('Monthly Report'!F27,'Monthly Report'!F55,'Monthly Report'!F83)</f>
        <v>0</v>
      </c>
      <c r="G25" s="8">
        <f>SUM('Monthly Report'!G27,'Monthly Report'!G55,'Monthly Report'!G83)</f>
        <v>0</v>
      </c>
      <c r="H25" s="8">
        <f>SUM('Monthly Report'!H27,'Monthly Report'!H55,'Monthly Report'!H83)</f>
        <v>0</v>
      </c>
      <c r="I25" s="8">
        <f>SUM('Monthly Report'!I27,'Monthly Report'!I55,'Monthly Report'!I83)</f>
        <v>0</v>
      </c>
      <c r="J25" s="8">
        <f>SUM('Monthly Report'!J27,'Monthly Report'!J55,'Monthly Report'!J83)</f>
        <v>0</v>
      </c>
      <c r="K25" s="8">
        <f>SUM('Monthly Report'!K27,'Monthly Report'!K55,'Monthly Report'!K83)</f>
        <v>0</v>
      </c>
      <c r="L25" s="8">
        <f>SUM('Monthly Report'!L27,'Monthly Report'!L55,'Monthly Report'!L83)</f>
        <v>0</v>
      </c>
      <c r="M25" s="8">
        <f>SUM('Monthly Report'!M27,'Monthly Report'!M55,'Monthly Report'!M83)</f>
        <v>0</v>
      </c>
      <c r="N25" s="8">
        <f>SUM('Monthly Report'!N27,'Monthly Report'!N55,'Monthly Report'!N83)</f>
        <v>0</v>
      </c>
      <c r="O25" s="8">
        <f>SUM('Monthly Report'!O27,'Monthly Report'!O55,'Monthly Report'!O83)</f>
        <v>0</v>
      </c>
      <c r="P25" s="8">
        <f>SUM('Monthly Report'!P27,'Monthly Report'!P55,'Monthly Report'!P83)</f>
        <v>0</v>
      </c>
      <c r="Q25" s="8">
        <f>SUM('Monthly Report'!Q27,'Monthly Report'!Q55,'Monthly Report'!Q83)</f>
        <v>0</v>
      </c>
      <c r="R25" s="8">
        <f>SUM('Monthly Report'!R27,'Monthly Report'!R55,'Monthly Report'!R83)</f>
        <v>0</v>
      </c>
      <c r="S25" s="8">
        <f>SUM('Monthly Report'!S27,'Monthly Report'!S55,'Monthly Report'!S83)</f>
        <v>0</v>
      </c>
      <c r="T25" s="8">
        <f>SUM('Monthly Report'!T27,'Monthly Report'!T55,'Monthly Report'!T83)</f>
        <v>0</v>
      </c>
      <c r="U25" s="8">
        <f>SUM('Monthly Report'!U27,'Monthly Report'!U55,'Monthly Report'!U83)</f>
        <v>0</v>
      </c>
      <c r="V25" s="8">
        <f>SUM('Monthly Report'!V27,'Monthly Report'!V55,'Monthly Report'!V83)</f>
        <v>0</v>
      </c>
      <c r="W25" s="8">
        <f>SUM('Monthly Report'!W27,'Monthly Report'!W55,'Monthly Report'!W83)</f>
        <v>0</v>
      </c>
      <c r="X25" s="8">
        <f>SUM('Monthly Report'!X27,'Monthly Report'!X55,'Monthly Report'!X83)</f>
        <v>0</v>
      </c>
      <c r="Y25" s="8">
        <f>SUM('Monthly Report'!Y27,'Monthly Report'!Y55,'Monthly Report'!Y83)</f>
        <v>0</v>
      </c>
      <c r="Z25" s="40"/>
      <c r="AA25" s="40">
        <f t="shared" si="0"/>
        <v>0</v>
      </c>
      <c r="AB25" s="40">
        <f t="shared" si="1"/>
        <v>0</v>
      </c>
    </row>
    <row r="26" spans="1:28" ht="15.75" x14ac:dyDescent="0.25">
      <c r="A26" s="23" t="s">
        <v>21</v>
      </c>
      <c r="B26" s="11">
        <f>SUM(B9:B25)</f>
        <v>25077</v>
      </c>
      <c r="C26" s="11">
        <f>SUM(C9:C25)</f>
        <v>193806103</v>
      </c>
      <c r="D26" s="11">
        <f t="shared" ref="D26:AB26" si="2">SUM(D9:D25)</f>
        <v>816</v>
      </c>
      <c r="E26" s="11">
        <f t="shared" si="2"/>
        <v>723</v>
      </c>
      <c r="F26" s="11">
        <f t="shared" si="2"/>
        <v>2289</v>
      </c>
      <c r="G26" s="11">
        <f t="shared" si="2"/>
        <v>4195</v>
      </c>
      <c r="H26" s="11">
        <f t="shared" si="2"/>
        <v>704</v>
      </c>
      <c r="I26" s="11">
        <f t="shared" si="2"/>
        <v>4662556</v>
      </c>
      <c r="J26" s="11">
        <f t="shared" si="2"/>
        <v>0</v>
      </c>
      <c r="K26" s="11">
        <f t="shared" si="2"/>
        <v>61</v>
      </c>
      <c r="L26" s="11">
        <f t="shared" si="2"/>
        <v>0</v>
      </c>
      <c r="M26" s="11">
        <f t="shared" si="2"/>
        <v>1744</v>
      </c>
      <c r="N26" s="11">
        <f t="shared" si="2"/>
        <v>25781</v>
      </c>
      <c r="O26" s="11">
        <f t="shared" si="2"/>
        <v>198468659</v>
      </c>
      <c r="P26" s="11">
        <f t="shared" si="2"/>
        <v>929</v>
      </c>
      <c r="Q26" s="11">
        <f t="shared" si="2"/>
        <v>0</v>
      </c>
      <c r="R26" s="11">
        <f t="shared" si="2"/>
        <v>0</v>
      </c>
      <c r="S26" s="11">
        <f t="shared" si="2"/>
        <v>0</v>
      </c>
      <c r="T26" s="11">
        <f t="shared" si="2"/>
        <v>19</v>
      </c>
      <c r="U26" s="11">
        <f t="shared" si="2"/>
        <v>9</v>
      </c>
      <c r="V26" s="11">
        <f t="shared" si="2"/>
        <v>764</v>
      </c>
      <c r="W26" s="11">
        <f t="shared" si="2"/>
        <v>1721</v>
      </c>
      <c r="X26" s="11">
        <f t="shared" si="2"/>
        <v>35609</v>
      </c>
      <c r="Y26" s="11">
        <f t="shared" si="2"/>
        <v>37330</v>
      </c>
      <c r="Z26" s="40"/>
      <c r="AA26" s="11">
        <f t="shared" si="2"/>
        <v>33100</v>
      </c>
      <c r="AB26" s="11">
        <f t="shared" si="2"/>
        <v>2509</v>
      </c>
    </row>
    <row r="28" spans="1:28" x14ac:dyDescent="0.25">
      <c r="Y28" t="s">
        <v>43</v>
      </c>
    </row>
    <row r="29" spans="1:28" ht="15.75" x14ac:dyDescent="0.25">
      <c r="A29" s="127" t="s">
        <v>0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8" ht="15.75" x14ac:dyDescent="0.25">
      <c r="A30" s="127" t="s">
        <v>1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8" ht="15.75" x14ac:dyDescent="0.25">
      <c r="A31" s="127" t="s">
        <v>51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8" ht="15.75" x14ac:dyDescent="0.25">
      <c r="A32" s="5" t="s">
        <v>52</v>
      </c>
      <c r="B32" s="6"/>
      <c r="C32" s="6"/>
      <c r="D32" s="6"/>
      <c r="E32" s="6"/>
      <c r="F32" s="6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8" x14ac:dyDescent="0.25">
      <c r="A33" s="110" t="s">
        <v>42</v>
      </c>
      <c r="B33" s="109" t="s">
        <v>3</v>
      </c>
      <c r="C33" s="109"/>
      <c r="D33" s="109"/>
      <c r="E33" s="109"/>
      <c r="F33" s="109"/>
      <c r="G33" s="109"/>
      <c r="H33" s="112" t="s">
        <v>4</v>
      </c>
      <c r="I33" s="112"/>
      <c r="J33" s="112"/>
      <c r="K33" s="112"/>
      <c r="L33" s="112"/>
      <c r="M33" s="112"/>
      <c r="N33" s="112" t="s">
        <v>5</v>
      </c>
      <c r="O33" s="112"/>
      <c r="P33" s="113" t="s">
        <v>6</v>
      </c>
      <c r="Q33" s="114"/>
      <c r="R33" s="114"/>
      <c r="S33" s="114"/>
      <c r="T33" s="114"/>
      <c r="U33" s="114"/>
      <c r="V33" s="115"/>
      <c r="W33" s="109" t="s">
        <v>40</v>
      </c>
      <c r="X33" s="109" t="s">
        <v>41</v>
      </c>
      <c r="Y33" s="112" t="s">
        <v>21</v>
      </c>
      <c r="AA33" s="113" t="s">
        <v>61</v>
      </c>
      <c r="AB33" s="115"/>
    </row>
    <row r="34" spans="1:28" x14ac:dyDescent="0.25">
      <c r="A34" s="111"/>
      <c r="B34" s="109"/>
      <c r="C34" s="109"/>
      <c r="D34" s="109"/>
      <c r="E34" s="109"/>
      <c r="F34" s="109"/>
      <c r="G34" s="109"/>
      <c r="H34" s="112"/>
      <c r="I34" s="112"/>
      <c r="J34" s="112"/>
      <c r="K34" s="112"/>
      <c r="L34" s="112"/>
      <c r="M34" s="112"/>
      <c r="N34" s="112"/>
      <c r="O34" s="112"/>
      <c r="P34" s="116"/>
      <c r="Q34" s="117"/>
      <c r="R34" s="117"/>
      <c r="S34" s="117"/>
      <c r="T34" s="117"/>
      <c r="U34" s="117"/>
      <c r="V34" s="118"/>
      <c r="W34" s="109"/>
      <c r="X34" s="109"/>
      <c r="Y34" s="112"/>
      <c r="AA34" s="128"/>
      <c r="AB34" s="129"/>
    </row>
    <row r="35" spans="1:28" ht="15.75" x14ac:dyDescent="0.25">
      <c r="A35" s="111"/>
      <c r="B35" s="112" t="s">
        <v>7</v>
      </c>
      <c r="C35" s="112" t="s">
        <v>8</v>
      </c>
      <c r="D35" s="112" t="s">
        <v>9</v>
      </c>
      <c r="E35" s="112" t="s">
        <v>10</v>
      </c>
      <c r="F35" s="109" t="s">
        <v>11</v>
      </c>
      <c r="G35" s="112" t="s">
        <v>12</v>
      </c>
      <c r="H35" s="112" t="s">
        <v>7</v>
      </c>
      <c r="I35" s="112" t="s">
        <v>8</v>
      </c>
      <c r="J35" s="112" t="s">
        <v>9</v>
      </c>
      <c r="K35" s="112" t="s">
        <v>10</v>
      </c>
      <c r="L35" s="109" t="s">
        <v>11</v>
      </c>
      <c r="M35" s="112" t="s">
        <v>12</v>
      </c>
      <c r="N35" s="112" t="s">
        <v>7</v>
      </c>
      <c r="O35" s="112" t="s">
        <v>8</v>
      </c>
      <c r="P35" s="120" t="s">
        <v>13</v>
      </c>
      <c r="Q35" s="121"/>
      <c r="R35" s="121"/>
      <c r="S35" s="121"/>
      <c r="T35" s="121"/>
      <c r="U35" s="121"/>
      <c r="V35" s="122"/>
      <c r="W35" s="109"/>
      <c r="X35" s="109"/>
      <c r="Y35" s="112"/>
      <c r="AA35" s="116"/>
      <c r="AB35" s="118"/>
    </row>
    <row r="36" spans="1:28" ht="48.75" customHeight="1" x14ac:dyDescent="0.25">
      <c r="A36" s="125"/>
      <c r="B36" s="112"/>
      <c r="C36" s="112"/>
      <c r="D36" s="112"/>
      <c r="E36" s="112"/>
      <c r="F36" s="109"/>
      <c r="G36" s="112"/>
      <c r="H36" s="112"/>
      <c r="I36" s="112"/>
      <c r="J36" s="112"/>
      <c r="K36" s="112"/>
      <c r="L36" s="109"/>
      <c r="M36" s="112"/>
      <c r="N36" s="112"/>
      <c r="O36" s="112"/>
      <c r="P36" s="12" t="s">
        <v>14</v>
      </c>
      <c r="Q36" s="12" t="s">
        <v>15</v>
      </c>
      <c r="R36" s="13" t="s">
        <v>16</v>
      </c>
      <c r="S36" s="12" t="s">
        <v>17</v>
      </c>
      <c r="T36" s="12" t="s">
        <v>18</v>
      </c>
      <c r="U36" s="12" t="s">
        <v>19</v>
      </c>
      <c r="V36" s="12" t="s">
        <v>20</v>
      </c>
      <c r="W36" s="109"/>
      <c r="X36" s="109"/>
      <c r="Y36" s="112"/>
      <c r="AA36" s="49" t="s">
        <v>56</v>
      </c>
      <c r="AB36" s="49" t="s">
        <v>62</v>
      </c>
    </row>
    <row r="37" spans="1:28" ht="15.75" x14ac:dyDescent="0.25">
      <c r="A37" s="1" t="s">
        <v>22</v>
      </c>
      <c r="B37" s="8">
        <f>SUM('Monthly Report'!B95,'Monthly Report'!B123)</f>
        <v>91</v>
      </c>
      <c r="C37" s="8">
        <f>SUM('Monthly Report'!C95,'Monthly Report'!C123)</f>
        <v>570000</v>
      </c>
      <c r="D37" s="8">
        <f>SUM('Monthly Report'!D95,'Monthly Report'!D123)</f>
        <v>0</v>
      </c>
      <c r="E37" s="8">
        <f>SUM('Monthly Report'!E95,'Monthly Report'!E123)</f>
        <v>0</v>
      </c>
      <c r="F37" s="8">
        <f>SUM('Monthly Report'!F95,'Monthly Report'!F123)</f>
        <v>0</v>
      </c>
      <c r="G37" s="8">
        <f>SUM('Monthly Report'!G95,'Monthly Report'!G123)</f>
        <v>0</v>
      </c>
      <c r="H37" s="8">
        <f>SUM('Monthly Report'!H95,'Monthly Report'!H123)</f>
        <v>0</v>
      </c>
      <c r="I37" s="8">
        <f>SUM('Monthly Report'!I95,'Monthly Report'!I123)</f>
        <v>0</v>
      </c>
      <c r="J37" s="8">
        <f>SUM('Monthly Report'!J95,'Monthly Report'!J123)</f>
        <v>0</v>
      </c>
      <c r="K37" s="8">
        <f>SUM('Monthly Report'!K95,'Monthly Report'!K123)</f>
        <v>0</v>
      </c>
      <c r="L37" s="8">
        <f>SUM('Monthly Report'!L95,'Monthly Report'!L123)</f>
        <v>0</v>
      </c>
      <c r="M37" s="8">
        <f>SUM('Monthly Report'!M95,'Monthly Report'!M123)</f>
        <v>0</v>
      </c>
      <c r="N37" s="8">
        <f>SUM('Monthly Report'!N95,'Monthly Report'!N123)</f>
        <v>91</v>
      </c>
      <c r="O37" s="8">
        <f>SUM('Monthly Report'!O95,'Monthly Report'!O123)</f>
        <v>570000</v>
      </c>
      <c r="P37" s="8">
        <f>SUM('Monthly Report'!P95,'Monthly Report'!P123)</f>
        <v>101</v>
      </c>
      <c r="Q37" s="8">
        <f>SUM('Monthly Report'!Q95,'Monthly Report'!Q123)</f>
        <v>0</v>
      </c>
      <c r="R37" s="8">
        <f>SUM('Monthly Report'!R95,'Monthly Report'!R123)</f>
        <v>0</v>
      </c>
      <c r="S37" s="8">
        <f>SUM('Monthly Report'!S95,'Monthly Report'!S123)</f>
        <v>0</v>
      </c>
      <c r="T37" s="8">
        <f>SUM('Monthly Report'!T95,'Monthly Report'!T123)</f>
        <v>13</v>
      </c>
      <c r="U37" s="8">
        <f>SUM('Monthly Report'!U95,'Monthly Report'!U123)</f>
        <v>159</v>
      </c>
      <c r="V37" s="8">
        <f>SUM('Monthly Report'!V95,'Monthly Report'!V123)</f>
        <v>7</v>
      </c>
      <c r="W37" s="8">
        <f>SUM(P37:V37)</f>
        <v>280</v>
      </c>
      <c r="X37" s="8">
        <f>SUM(B37,D37:G37,H37,J37:M37)</f>
        <v>91</v>
      </c>
      <c r="Y37" s="8">
        <f>SUM(W37:X37)</f>
        <v>371</v>
      </c>
      <c r="AA37" s="40">
        <f>SUM(B37,D37:G37)</f>
        <v>91</v>
      </c>
      <c r="AB37" s="40">
        <f>SUM(H37,J37:M37)</f>
        <v>0</v>
      </c>
    </row>
    <row r="38" spans="1:28" ht="15.75" x14ac:dyDescent="0.25">
      <c r="A38" s="2" t="s">
        <v>23</v>
      </c>
      <c r="B38" s="8">
        <f>SUM('Monthly Report'!B96,'Monthly Report'!B124)</f>
        <v>281</v>
      </c>
      <c r="C38" s="8">
        <f>SUM('Monthly Report'!C96,'Monthly Report'!C124)</f>
        <v>2634000</v>
      </c>
      <c r="D38" s="8">
        <f>SUM('Monthly Report'!D96,'Monthly Report'!D124)</f>
        <v>0</v>
      </c>
      <c r="E38" s="8">
        <f>SUM('Monthly Report'!E96,'Monthly Report'!E124)</f>
        <v>0</v>
      </c>
      <c r="F38" s="8">
        <f>SUM('Monthly Report'!F96,'Monthly Report'!F124)</f>
        <v>0</v>
      </c>
      <c r="G38" s="8">
        <f>SUM('Monthly Report'!G96,'Monthly Report'!G124)</f>
        <v>0</v>
      </c>
      <c r="H38" s="8">
        <f>SUM('Monthly Report'!H96,'Monthly Report'!H124)</f>
        <v>30</v>
      </c>
      <c r="I38" s="8">
        <f>SUM('Monthly Report'!I96,'Monthly Report'!I124)</f>
        <v>180000</v>
      </c>
      <c r="J38" s="8">
        <f>SUM('Monthly Report'!J96,'Monthly Report'!J124)</f>
        <v>0</v>
      </c>
      <c r="K38" s="8">
        <f>SUM('Monthly Report'!K96,'Monthly Report'!K124)</f>
        <v>0</v>
      </c>
      <c r="L38" s="8">
        <f>SUM('Monthly Report'!L96,'Monthly Report'!L124)</f>
        <v>0</v>
      </c>
      <c r="M38" s="8">
        <f>SUM('Monthly Report'!M96,'Monthly Report'!M124)</f>
        <v>0</v>
      </c>
      <c r="N38" s="8">
        <f>SUM('Monthly Report'!N96,'Monthly Report'!N124)</f>
        <v>311</v>
      </c>
      <c r="O38" s="8">
        <f>SUM('Monthly Report'!O96,'Monthly Report'!O124)</f>
        <v>2814000</v>
      </c>
      <c r="P38" s="8">
        <f>SUM('Monthly Report'!P96,'Monthly Report'!P124)</f>
        <v>57</v>
      </c>
      <c r="Q38" s="8">
        <f>SUM('Monthly Report'!Q96,'Monthly Report'!Q124)</f>
        <v>0</v>
      </c>
      <c r="R38" s="8">
        <f>SUM('Monthly Report'!R96,'Monthly Report'!R124)</f>
        <v>0</v>
      </c>
      <c r="S38" s="8">
        <f>SUM('Monthly Report'!S96,'Monthly Report'!S124)</f>
        <v>0</v>
      </c>
      <c r="T38" s="8">
        <f>SUM('Monthly Report'!T96,'Monthly Report'!T124)</f>
        <v>0</v>
      </c>
      <c r="U38" s="8">
        <f>SUM('Monthly Report'!U96,'Monthly Report'!U124)</f>
        <v>0</v>
      </c>
      <c r="V38" s="8">
        <f>SUM('Monthly Report'!V96,'Monthly Report'!V124)</f>
        <v>0</v>
      </c>
      <c r="W38" s="8">
        <f t="shared" ref="W38:W53" si="3">SUM(P38:V38)</f>
        <v>57</v>
      </c>
      <c r="X38" s="8">
        <f t="shared" ref="X38:X53" si="4">SUM(B38,D38:G38,H38,J38:M38)</f>
        <v>311</v>
      </c>
      <c r="Y38" s="8">
        <f t="shared" ref="Y38:Y53" si="5">SUM(W38:X38)</f>
        <v>368</v>
      </c>
      <c r="AA38" s="40">
        <f t="shared" ref="AA38:AA53" si="6">SUM(B38,D38:G38)</f>
        <v>281</v>
      </c>
      <c r="AB38" s="40">
        <f t="shared" ref="AB38:AB53" si="7">SUM(H38,J38:M38)</f>
        <v>30</v>
      </c>
    </row>
    <row r="39" spans="1:28" ht="15.75" x14ac:dyDescent="0.25">
      <c r="A39" s="2" t="s">
        <v>24</v>
      </c>
      <c r="B39" s="8">
        <f>SUM('Monthly Report'!B97,'Monthly Report'!B125)</f>
        <v>0</v>
      </c>
      <c r="C39" s="8">
        <f>SUM('Monthly Report'!C97,'Monthly Report'!C125)</f>
        <v>0</v>
      </c>
      <c r="D39" s="8">
        <f>SUM('Monthly Report'!D97,'Monthly Report'!D125)</f>
        <v>0</v>
      </c>
      <c r="E39" s="8">
        <f>SUM('Monthly Report'!E97,'Monthly Report'!E125)</f>
        <v>56</v>
      </c>
      <c r="F39" s="8">
        <f>SUM('Monthly Report'!F97,'Monthly Report'!F125)</f>
        <v>0</v>
      </c>
      <c r="G39" s="8">
        <f>SUM('Monthly Report'!G97,'Monthly Report'!G125)</f>
        <v>85</v>
      </c>
      <c r="H39" s="8">
        <f>SUM('Monthly Report'!H97,'Monthly Report'!H125)</f>
        <v>0</v>
      </c>
      <c r="I39" s="8">
        <f>SUM('Monthly Report'!I97,'Monthly Report'!I125)</f>
        <v>0</v>
      </c>
      <c r="J39" s="8">
        <f>SUM('Monthly Report'!J97,'Monthly Report'!J125)</f>
        <v>0</v>
      </c>
      <c r="K39" s="8">
        <f>SUM('Monthly Report'!K97,'Monthly Report'!K125)</f>
        <v>0</v>
      </c>
      <c r="L39" s="8">
        <f>SUM('Monthly Report'!L97,'Monthly Report'!L125)</f>
        <v>0</v>
      </c>
      <c r="M39" s="8">
        <f>SUM('Monthly Report'!M97,'Monthly Report'!M125)</f>
        <v>70</v>
      </c>
      <c r="N39" s="8">
        <f>SUM('Monthly Report'!N97,'Monthly Report'!N125)</f>
        <v>0</v>
      </c>
      <c r="O39" s="8">
        <f>SUM('Monthly Report'!O97,'Monthly Report'!O125)</f>
        <v>0</v>
      </c>
      <c r="P39" s="8">
        <f>SUM('Monthly Report'!P97,'Monthly Report'!P125)</f>
        <v>0</v>
      </c>
      <c r="Q39" s="8">
        <f>SUM('Monthly Report'!Q97,'Monthly Report'!Q125)</f>
        <v>0</v>
      </c>
      <c r="R39" s="8">
        <f>SUM('Monthly Report'!R97,'Monthly Report'!R125)</f>
        <v>0</v>
      </c>
      <c r="S39" s="8">
        <f>SUM('Monthly Report'!S97,'Monthly Report'!S125)</f>
        <v>0</v>
      </c>
      <c r="T39" s="8">
        <f>SUM('Monthly Report'!T97,'Monthly Report'!T125)</f>
        <v>0</v>
      </c>
      <c r="U39" s="8">
        <f>SUM('Monthly Report'!U97,'Monthly Report'!U125)</f>
        <v>1</v>
      </c>
      <c r="V39" s="8">
        <f>SUM('Monthly Report'!V97,'Monthly Report'!V125)</f>
        <v>65</v>
      </c>
      <c r="W39" s="8">
        <f t="shared" si="3"/>
        <v>66</v>
      </c>
      <c r="X39" s="8">
        <f t="shared" si="4"/>
        <v>211</v>
      </c>
      <c r="Y39" s="8">
        <f t="shared" si="5"/>
        <v>277</v>
      </c>
      <c r="AA39" s="40">
        <f t="shared" si="6"/>
        <v>141</v>
      </c>
      <c r="AB39" s="40">
        <f t="shared" si="7"/>
        <v>70</v>
      </c>
    </row>
    <row r="40" spans="1:28" ht="15.75" x14ac:dyDescent="0.25">
      <c r="A40" s="2" t="s">
        <v>25</v>
      </c>
      <c r="B40" s="8">
        <f>SUM('Monthly Report'!B98,'Monthly Report'!B126)</f>
        <v>20</v>
      </c>
      <c r="C40" s="8">
        <f>SUM('Monthly Report'!C98,'Monthly Report'!C126)</f>
        <v>150000</v>
      </c>
      <c r="D40" s="8">
        <f>SUM('Monthly Report'!D98,'Monthly Report'!D126)</f>
        <v>0</v>
      </c>
      <c r="E40" s="8">
        <f>SUM('Monthly Report'!E98,'Monthly Report'!E126)</f>
        <v>149</v>
      </c>
      <c r="F40" s="8">
        <f>SUM('Monthly Report'!F98,'Monthly Report'!F126)</f>
        <v>0</v>
      </c>
      <c r="G40" s="8">
        <f>SUM('Monthly Report'!G98,'Monthly Report'!G126)</f>
        <v>0</v>
      </c>
      <c r="H40" s="8">
        <f>SUM('Monthly Report'!H98,'Monthly Report'!H126)</f>
        <v>0</v>
      </c>
      <c r="I40" s="8">
        <f>SUM('Monthly Report'!I98,'Monthly Report'!I126)</f>
        <v>0</v>
      </c>
      <c r="J40" s="8">
        <f>SUM('Monthly Report'!J98,'Monthly Report'!J126)</f>
        <v>0</v>
      </c>
      <c r="K40" s="8">
        <f>SUM('Monthly Report'!K98,'Monthly Report'!K126)</f>
        <v>0</v>
      </c>
      <c r="L40" s="8">
        <f>SUM('Monthly Report'!L98,'Monthly Report'!L126)</f>
        <v>0</v>
      </c>
      <c r="M40" s="8">
        <f>SUM('Monthly Report'!M98,'Monthly Report'!M126)</f>
        <v>0</v>
      </c>
      <c r="N40" s="8">
        <f>SUM('Monthly Report'!N98,'Monthly Report'!N126)</f>
        <v>20</v>
      </c>
      <c r="O40" s="8">
        <f>SUM('Monthly Report'!O98,'Monthly Report'!O126)</f>
        <v>150000</v>
      </c>
      <c r="P40" s="8">
        <f>SUM('Monthly Report'!P98,'Monthly Report'!P126)</f>
        <v>17</v>
      </c>
      <c r="Q40" s="8">
        <f>SUM('Monthly Report'!Q98,'Monthly Report'!Q126)</f>
        <v>0</v>
      </c>
      <c r="R40" s="8">
        <f>SUM('Monthly Report'!R98,'Monthly Report'!R126)</f>
        <v>0</v>
      </c>
      <c r="S40" s="8">
        <f>SUM('Monthly Report'!S98,'Monthly Report'!S126)</f>
        <v>0</v>
      </c>
      <c r="T40" s="8">
        <f>SUM('Monthly Report'!T98,'Monthly Report'!T126)</f>
        <v>0</v>
      </c>
      <c r="U40" s="8">
        <f>SUM('Monthly Report'!U98,'Monthly Report'!U126)</f>
        <v>0</v>
      </c>
      <c r="V40" s="8">
        <f>SUM('Monthly Report'!V98,'Monthly Report'!V126)</f>
        <v>0</v>
      </c>
      <c r="W40" s="8">
        <f t="shared" si="3"/>
        <v>17</v>
      </c>
      <c r="X40" s="8">
        <f t="shared" si="4"/>
        <v>169</v>
      </c>
      <c r="Y40" s="8">
        <f t="shared" si="5"/>
        <v>186</v>
      </c>
      <c r="AA40" s="40">
        <f t="shared" si="6"/>
        <v>169</v>
      </c>
      <c r="AB40" s="40">
        <f t="shared" si="7"/>
        <v>0</v>
      </c>
    </row>
    <row r="41" spans="1:28" ht="15.75" x14ac:dyDescent="0.25">
      <c r="A41" s="2" t="s">
        <v>26</v>
      </c>
      <c r="B41" s="8">
        <f>SUM('Monthly Report'!B99,'Monthly Report'!B127)</f>
        <v>1434</v>
      </c>
      <c r="C41" s="8">
        <f>SUM('Monthly Report'!C99,'Monthly Report'!C127)</f>
        <v>8630000</v>
      </c>
      <c r="D41" s="8">
        <f>SUM('Monthly Report'!D99,'Monthly Report'!D127)</f>
        <v>0</v>
      </c>
      <c r="E41" s="8">
        <f>SUM('Monthly Report'!E99,'Monthly Report'!E127)</f>
        <v>0</v>
      </c>
      <c r="F41" s="8">
        <f>SUM('Monthly Report'!F99,'Monthly Report'!F127)</f>
        <v>0</v>
      </c>
      <c r="G41" s="8">
        <f>SUM('Monthly Report'!G99,'Monthly Report'!G127)</f>
        <v>0</v>
      </c>
      <c r="H41" s="8">
        <f>SUM('Monthly Report'!H99,'Monthly Report'!H127)</f>
        <v>196</v>
      </c>
      <c r="I41" s="8">
        <f>SUM('Monthly Report'!I99,'Monthly Report'!I127)</f>
        <v>1440000</v>
      </c>
      <c r="J41" s="8">
        <f>SUM('Monthly Report'!J99,'Monthly Report'!J127)</f>
        <v>0</v>
      </c>
      <c r="K41" s="8">
        <f>SUM('Monthly Report'!K99,'Monthly Report'!K127)</f>
        <v>0</v>
      </c>
      <c r="L41" s="8">
        <f>SUM('Monthly Report'!L99,'Monthly Report'!L127)</f>
        <v>0</v>
      </c>
      <c r="M41" s="8">
        <f>SUM('Monthly Report'!M99,'Monthly Report'!M127)</f>
        <v>0</v>
      </c>
      <c r="N41" s="8">
        <f>SUM('Monthly Report'!N99,'Monthly Report'!N127)</f>
        <v>1630</v>
      </c>
      <c r="O41" s="8">
        <f>SUM('Monthly Report'!O99,'Monthly Report'!O127)</f>
        <v>10070000</v>
      </c>
      <c r="P41" s="8">
        <f>SUM('Monthly Report'!P99,'Monthly Report'!P127)</f>
        <v>0</v>
      </c>
      <c r="Q41" s="8">
        <f>SUM('Monthly Report'!Q99,'Monthly Report'!Q127)</f>
        <v>0</v>
      </c>
      <c r="R41" s="8">
        <f>SUM('Monthly Report'!R99,'Monthly Report'!R127)</f>
        <v>0</v>
      </c>
      <c r="S41" s="8">
        <f>SUM('Monthly Report'!S99,'Monthly Report'!S127)</f>
        <v>0</v>
      </c>
      <c r="T41" s="8">
        <f>SUM('Monthly Report'!T99,'Monthly Report'!T127)</f>
        <v>0</v>
      </c>
      <c r="U41" s="8">
        <f>SUM('Monthly Report'!U99,'Monthly Report'!U127)</f>
        <v>0</v>
      </c>
      <c r="V41" s="8">
        <f>SUM('Monthly Report'!V99,'Monthly Report'!V127)</f>
        <v>0</v>
      </c>
      <c r="W41" s="8">
        <f t="shared" si="3"/>
        <v>0</v>
      </c>
      <c r="X41" s="8">
        <f t="shared" si="4"/>
        <v>1630</v>
      </c>
      <c r="Y41" s="8">
        <f t="shared" si="5"/>
        <v>1630</v>
      </c>
      <c r="AA41" s="40">
        <f t="shared" si="6"/>
        <v>1434</v>
      </c>
      <c r="AB41" s="40">
        <f t="shared" si="7"/>
        <v>196</v>
      </c>
    </row>
    <row r="42" spans="1:28" ht="15.75" x14ac:dyDescent="0.25">
      <c r="A42" s="2" t="s">
        <v>27</v>
      </c>
      <c r="B42" s="8">
        <f>SUM('Monthly Report'!B100,'Monthly Report'!B128)</f>
        <v>182</v>
      </c>
      <c r="C42" s="8">
        <f>SUM('Monthly Report'!C100,'Monthly Report'!C128)</f>
        <v>1750000</v>
      </c>
      <c r="D42" s="8">
        <f>SUM('Monthly Report'!D100,'Monthly Report'!D128)</f>
        <v>0</v>
      </c>
      <c r="E42" s="8">
        <f>SUM('Monthly Report'!E100,'Monthly Report'!E128)</f>
        <v>0</v>
      </c>
      <c r="F42" s="8">
        <f>SUM('Monthly Report'!F100,'Monthly Report'!F128)</f>
        <v>0</v>
      </c>
      <c r="G42" s="8">
        <f>SUM('Monthly Report'!G100,'Monthly Report'!G128)</f>
        <v>0</v>
      </c>
      <c r="H42" s="8">
        <f>SUM('Monthly Report'!H100,'Monthly Report'!H128)</f>
        <v>0</v>
      </c>
      <c r="I42" s="8">
        <f>SUM('Monthly Report'!I100,'Monthly Report'!I128)</f>
        <v>0</v>
      </c>
      <c r="J42" s="8">
        <f>SUM('Monthly Report'!J100,'Monthly Report'!J128)</f>
        <v>0</v>
      </c>
      <c r="K42" s="8">
        <f>SUM('Monthly Report'!K100,'Monthly Report'!K128)</f>
        <v>0</v>
      </c>
      <c r="L42" s="8">
        <f>SUM('Monthly Report'!L100,'Monthly Report'!L128)</f>
        <v>0</v>
      </c>
      <c r="M42" s="8">
        <f>SUM('Monthly Report'!M100,'Monthly Report'!M128)</f>
        <v>0</v>
      </c>
      <c r="N42" s="8">
        <f>SUM('Monthly Report'!N100,'Monthly Report'!N128)</f>
        <v>182</v>
      </c>
      <c r="O42" s="8">
        <f>SUM('Monthly Report'!O100,'Monthly Report'!O128)</f>
        <v>1750000</v>
      </c>
      <c r="P42" s="8">
        <f>SUM('Monthly Report'!P100,'Monthly Report'!P128)</f>
        <v>0</v>
      </c>
      <c r="Q42" s="8">
        <f>SUM('Monthly Report'!Q100,'Monthly Report'!Q128)</f>
        <v>0</v>
      </c>
      <c r="R42" s="8">
        <f>SUM('Monthly Report'!R100,'Monthly Report'!R128)</f>
        <v>0</v>
      </c>
      <c r="S42" s="8">
        <f>SUM('Monthly Report'!S100,'Monthly Report'!S128)</f>
        <v>0</v>
      </c>
      <c r="T42" s="8">
        <f>SUM('Monthly Report'!T100,'Monthly Report'!T128)</f>
        <v>0</v>
      </c>
      <c r="U42" s="8">
        <f>SUM('Monthly Report'!U100,'Monthly Report'!U128)</f>
        <v>0</v>
      </c>
      <c r="V42" s="8">
        <f>SUM('Monthly Report'!V100,'Monthly Report'!V128)</f>
        <v>0</v>
      </c>
      <c r="W42" s="8">
        <f t="shared" si="3"/>
        <v>0</v>
      </c>
      <c r="X42" s="8">
        <f t="shared" si="4"/>
        <v>182</v>
      </c>
      <c r="Y42" s="8">
        <f t="shared" si="5"/>
        <v>182</v>
      </c>
      <c r="AA42" s="40">
        <f t="shared" si="6"/>
        <v>182</v>
      </c>
      <c r="AB42" s="40">
        <f t="shared" si="7"/>
        <v>0</v>
      </c>
    </row>
    <row r="43" spans="1:28" ht="15.75" x14ac:dyDescent="0.25">
      <c r="A43" s="2" t="s">
        <v>28</v>
      </c>
      <c r="B43" s="8">
        <f>SUM('Monthly Report'!B101,'Monthly Report'!B129)</f>
        <v>2122</v>
      </c>
      <c r="C43" s="8">
        <f>SUM('Monthly Report'!C101,'Monthly Report'!C129)</f>
        <v>19851000</v>
      </c>
      <c r="D43" s="8">
        <f>SUM('Monthly Report'!D101,'Monthly Report'!D129)</f>
        <v>0</v>
      </c>
      <c r="E43" s="8">
        <f>SUM('Monthly Report'!E101,'Monthly Report'!E129)</f>
        <v>0</v>
      </c>
      <c r="F43" s="8">
        <f>SUM('Monthly Report'!F101,'Monthly Report'!F129)</f>
        <v>0</v>
      </c>
      <c r="G43" s="8">
        <f>SUM('Monthly Report'!G101,'Monthly Report'!G129)</f>
        <v>660</v>
      </c>
      <c r="H43" s="8">
        <f>SUM('Monthly Report'!H101,'Monthly Report'!H129)</f>
        <v>0</v>
      </c>
      <c r="I43" s="8">
        <f>SUM('Monthly Report'!I101,'Monthly Report'!I129)</f>
        <v>0</v>
      </c>
      <c r="J43" s="8">
        <f>SUM('Monthly Report'!J101,'Monthly Report'!J129)</f>
        <v>0</v>
      </c>
      <c r="K43" s="8">
        <f>SUM('Monthly Report'!K101,'Monthly Report'!K129)</f>
        <v>0</v>
      </c>
      <c r="L43" s="8">
        <f>SUM('Monthly Report'!L101,'Monthly Report'!L129)</f>
        <v>0</v>
      </c>
      <c r="M43" s="8">
        <f>SUM('Monthly Report'!M101,'Monthly Report'!M129)</f>
        <v>0</v>
      </c>
      <c r="N43" s="8">
        <f>SUM('Monthly Report'!N101,'Monthly Report'!N129)</f>
        <v>2122</v>
      </c>
      <c r="O43" s="8">
        <f>SUM('Monthly Report'!O101,'Monthly Report'!O129)</f>
        <v>19851000</v>
      </c>
      <c r="P43" s="8">
        <f>SUM('Monthly Report'!P101,'Monthly Report'!P129)</f>
        <v>7</v>
      </c>
      <c r="Q43" s="8">
        <f>SUM('Monthly Report'!Q101,'Monthly Report'!Q129)</f>
        <v>0</v>
      </c>
      <c r="R43" s="8">
        <f>SUM('Monthly Report'!R101,'Monthly Report'!R129)</f>
        <v>0</v>
      </c>
      <c r="S43" s="8">
        <f>SUM('Monthly Report'!S101,'Monthly Report'!S129)</f>
        <v>0</v>
      </c>
      <c r="T43" s="8">
        <f>SUM('Monthly Report'!T101,'Monthly Report'!T129)</f>
        <v>0</v>
      </c>
      <c r="U43" s="8">
        <f>SUM('Monthly Report'!U101,'Monthly Report'!U129)</f>
        <v>0</v>
      </c>
      <c r="V43" s="8">
        <f>SUM('Monthly Report'!V101,'Monthly Report'!V129)</f>
        <v>15</v>
      </c>
      <c r="W43" s="8">
        <f t="shared" si="3"/>
        <v>22</v>
      </c>
      <c r="X43" s="8">
        <f t="shared" si="4"/>
        <v>2782</v>
      </c>
      <c r="Y43" s="8">
        <f t="shared" si="5"/>
        <v>2804</v>
      </c>
      <c r="AA43" s="40">
        <f t="shared" si="6"/>
        <v>2782</v>
      </c>
      <c r="AB43" s="40">
        <f t="shared" si="7"/>
        <v>0</v>
      </c>
    </row>
    <row r="44" spans="1:28" ht="15.75" x14ac:dyDescent="0.25">
      <c r="A44" s="2" t="s">
        <v>29</v>
      </c>
      <c r="B44" s="8">
        <f>SUM('Monthly Report'!B102,'Monthly Report'!B130)</f>
        <v>661</v>
      </c>
      <c r="C44" s="8">
        <f>SUM('Monthly Report'!C102,'Monthly Report'!C130)</f>
        <v>5939000</v>
      </c>
      <c r="D44" s="8">
        <f>SUM('Monthly Report'!D102,'Monthly Report'!D130)</f>
        <v>1167</v>
      </c>
      <c r="E44" s="8">
        <f>SUM('Monthly Report'!E102,'Monthly Report'!E130)</f>
        <v>23</v>
      </c>
      <c r="F44" s="8">
        <f>SUM('Monthly Report'!F102,'Monthly Report'!F130)</f>
        <v>0</v>
      </c>
      <c r="G44" s="8">
        <f>SUM('Monthly Report'!G102,'Monthly Report'!G130)</f>
        <v>332</v>
      </c>
      <c r="H44" s="8">
        <f>SUM('Monthly Report'!H102,'Monthly Report'!H130)</f>
        <v>38</v>
      </c>
      <c r="I44" s="8">
        <f>SUM('Monthly Report'!I102,'Monthly Report'!I130)</f>
        <v>395000</v>
      </c>
      <c r="J44" s="8">
        <f>SUM('Monthly Report'!J102,'Monthly Report'!J130)</f>
        <v>0</v>
      </c>
      <c r="K44" s="8">
        <f>SUM('Monthly Report'!K102,'Monthly Report'!K130)</f>
        <v>0</v>
      </c>
      <c r="L44" s="8">
        <f>SUM('Monthly Report'!L102,'Monthly Report'!L130)</f>
        <v>0</v>
      </c>
      <c r="M44" s="8">
        <f>SUM('Monthly Report'!M102,'Monthly Report'!M130)</f>
        <v>0</v>
      </c>
      <c r="N44" s="8">
        <f>SUM('Monthly Report'!N102,'Monthly Report'!N130)</f>
        <v>699</v>
      </c>
      <c r="O44" s="8">
        <f>SUM('Monthly Report'!O102,'Monthly Report'!O130)</f>
        <v>6334000</v>
      </c>
      <c r="P44" s="8">
        <f>SUM('Monthly Report'!P102,'Monthly Report'!P130)</f>
        <v>73</v>
      </c>
      <c r="Q44" s="8">
        <f>SUM('Monthly Report'!Q102,'Monthly Report'!Q130)</f>
        <v>0</v>
      </c>
      <c r="R44" s="8">
        <f>SUM('Monthly Report'!R102,'Monthly Report'!R130)</f>
        <v>0</v>
      </c>
      <c r="S44" s="8">
        <f>SUM('Monthly Report'!S102,'Monthly Report'!S130)</f>
        <v>0</v>
      </c>
      <c r="T44" s="8">
        <f>SUM('Monthly Report'!T102,'Monthly Report'!T130)</f>
        <v>3</v>
      </c>
      <c r="U44" s="8">
        <f>SUM('Monthly Report'!U102,'Monthly Report'!U130)</f>
        <v>194</v>
      </c>
      <c r="V44" s="8">
        <f>SUM('Monthly Report'!V102,'Monthly Report'!V130)</f>
        <v>103</v>
      </c>
      <c r="W44" s="8">
        <f t="shared" si="3"/>
        <v>373</v>
      </c>
      <c r="X44" s="8">
        <f t="shared" si="4"/>
        <v>2221</v>
      </c>
      <c r="Y44" s="8">
        <f t="shared" si="5"/>
        <v>2594</v>
      </c>
      <c r="AA44" s="40">
        <f t="shared" si="6"/>
        <v>2183</v>
      </c>
      <c r="AB44" s="40">
        <f t="shared" si="7"/>
        <v>38</v>
      </c>
    </row>
    <row r="45" spans="1:28" ht="15.75" x14ac:dyDescent="0.25">
      <c r="A45" s="2" t="s">
        <v>30</v>
      </c>
      <c r="B45" s="8">
        <f>SUM('Monthly Report'!B103,'Monthly Report'!B131)</f>
        <v>186</v>
      </c>
      <c r="C45" s="8">
        <f>SUM('Monthly Report'!C103,'Monthly Report'!C131)</f>
        <v>993471</v>
      </c>
      <c r="D45" s="8">
        <f>SUM('Monthly Report'!D103,'Monthly Report'!D131)</f>
        <v>5</v>
      </c>
      <c r="E45" s="8">
        <f>SUM('Monthly Report'!E103,'Monthly Report'!E131)</f>
        <v>0</v>
      </c>
      <c r="F45" s="8">
        <f>SUM('Monthly Report'!F103,'Monthly Report'!F131)</f>
        <v>0</v>
      </c>
      <c r="G45" s="8">
        <f>SUM('Monthly Report'!G103,'Monthly Report'!G131)</f>
        <v>151</v>
      </c>
      <c r="H45" s="8">
        <f>SUM('Monthly Report'!H103,'Monthly Report'!H131)</f>
        <v>0</v>
      </c>
      <c r="I45" s="8">
        <f>SUM('Monthly Report'!I103,'Monthly Report'!I131)</f>
        <v>0</v>
      </c>
      <c r="J45" s="8">
        <f>SUM('Monthly Report'!J103,'Monthly Report'!J131)</f>
        <v>0</v>
      </c>
      <c r="K45" s="8">
        <f>SUM('Monthly Report'!K103,'Monthly Report'!K131)</f>
        <v>0</v>
      </c>
      <c r="L45" s="8">
        <f>SUM('Monthly Report'!L103,'Monthly Report'!L131)</f>
        <v>0</v>
      </c>
      <c r="M45" s="8">
        <f>SUM('Monthly Report'!M103,'Monthly Report'!M131)</f>
        <v>0</v>
      </c>
      <c r="N45" s="8">
        <f>SUM('Monthly Report'!N103,'Monthly Report'!N131)</f>
        <v>186</v>
      </c>
      <c r="O45" s="8">
        <f>SUM('Monthly Report'!O103,'Monthly Report'!O131)</f>
        <v>993471</v>
      </c>
      <c r="P45" s="8">
        <f>SUM('Monthly Report'!P103,'Monthly Report'!P131)</f>
        <v>42</v>
      </c>
      <c r="Q45" s="8">
        <f>SUM('Monthly Report'!Q103,'Monthly Report'!Q131)</f>
        <v>0</v>
      </c>
      <c r="R45" s="8">
        <f>SUM('Monthly Report'!R103,'Monthly Report'!R131)</f>
        <v>0</v>
      </c>
      <c r="S45" s="8">
        <f>SUM('Monthly Report'!S103,'Monthly Report'!S131)</f>
        <v>0</v>
      </c>
      <c r="T45" s="8">
        <f>SUM('Monthly Report'!T103,'Monthly Report'!T131)</f>
        <v>0</v>
      </c>
      <c r="U45" s="8">
        <f>SUM('Monthly Report'!U103,'Monthly Report'!U131)</f>
        <v>8</v>
      </c>
      <c r="V45" s="8">
        <f>SUM('Monthly Report'!V103,'Monthly Report'!V131)</f>
        <v>135</v>
      </c>
      <c r="W45" s="8">
        <f t="shared" si="3"/>
        <v>185</v>
      </c>
      <c r="X45" s="8">
        <f t="shared" si="4"/>
        <v>342</v>
      </c>
      <c r="Y45" s="8">
        <f t="shared" si="5"/>
        <v>527</v>
      </c>
      <c r="AA45" s="40">
        <f t="shared" si="6"/>
        <v>342</v>
      </c>
      <c r="AB45" s="40">
        <f t="shared" si="7"/>
        <v>0</v>
      </c>
    </row>
    <row r="46" spans="1:28" ht="15.75" x14ac:dyDescent="0.25">
      <c r="A46" s="2" t="s">
        <v>31</v>
      </c>
      <c r="B46" s="8">
        <f>SUM('Monthly Report'!B104,'Monthly Report'!B132)</f>
        <v>0</v>
      </c>
      <c r="C46" s="8">
        <f>SUM('Monthly Report'!C104,'Monthly Report'!C132)</f>
        <v>0</v>
      </c>
      <c r="D46" s="8">
        <f>SUM('Monthly Report'!D104,'Monthly Report'!D132)</f>
        <v>34</v>
      </c>
      <c r="E46" s="8">
        <f>SUM('Monthly Report'!E104,'Monthly Report'!E132)</f>
        <v>0</v>
      </c>
      <c r="F46" s="8">
        <f>SUM('Monthly Report'!F104,'Monthly Report'!F132)</f>
        <v>0</v>
      </c>
      <c r="G46" s="8">
        <f>SUM('Monthly Report'!G104,'Monthly Report'!G132)</f>
        <v>0</v>
      </c>
      <c r="H46" s="8">
        <f>SUM('Monthly Report'!H104,'Monthly Report'!H132)</f>
        <v>0</v>
      </c>
      <c r="I46" s="8">
        <f>SUM('Monthly Report'!I104,'Monthly Report'!I132)</f>
        <v>0</v>
      </c>
      <c r="J46" s="8">
        <f>SUM('Monthly Report'!J104,'Monthly Report'!J132)</f>
        <v>0</v>
      </c>
      <c r="K46" s="8">
        <f>SUM('Monthly Report'!K104,'Monthly Report'!K132)</f>
        <v>0</v>
      </c>
      <c r="L46" s="8">
        <f>SUM('Monthly Report'!L104,'Monthly Report'!L132)</f>
        <v>0</v>
      </c>
      <c r="M46" s="8">
        <f>SUM('Monthly Report'!M104,'Monthly Report'!M132)</f>
        <v>0</v>
      </c>
      <c r="N46" s="8">
        <f>SUM('Monthly Report'!N104,'Monthly Report'!N132)</f>
        <v>0</v>
      </c>
      <c r="O46" s="8">
        <f>SUM('Monthly Report'!O104,'Monthly Report'!O132)</f>
        <v>0</v>
      </c>
      <c r="P46" s="8">
        <f>SUM('Monthly Report'!P104,'Monthly Report'!P132)</f>
        <v>6</v>
      </c>
      <c r="Q46" s="8">
        <f>SUM('Monthly Report'!Q104,'Monthly Report'!Q132)</f>
        <v>0</v>
      </c>
      <c r="R46" s="8">
        <f>SUM('Monthly Report'!R104,'Monthly Report'!R132)</f>
        <v>0</v>
      </c>
      <c r="S46" s="8">
        <f>SUM('Monthly Report'!S104,'Monthly Report'!S132)</f>
        <v>0</v>
      </c>
      <c r="T46" s="8">
        <f>SUM('Monthly Report'!T104,'Monthly Report'!T132)</f>
        <v>6</v>
      </c>
      <c r="U46" s="8">
        <f>SUM('Monthly Report'!U104,'Monthly Report'!U132)</f>
        <v>0</v>
      </c>
      <c r="V46" s="8">
        <f>SUM('Monthly Report'!V104,'Monthly Report'!V132)</f>
        <v>3</v>
      </c>
      <c r="W46" s="8">
        <f t="shared" si="3"/>
        <v>15</v>
      </c>
      <c r="X46" s="8">
        <f t="shared" si="4"/>
        <v>34</v>
      </c>
      <c r="Y46" s="8">
        <f t="shared" si="5"/>
        <v>49</v>
      </c>
      <c r="AA46" s="40">
        <f t="shared" si="6"/>
        <v>34</v>
      </c>
      <c r="AB46" s="40">
        <f t="shared" si="7"/>
        <v>0</v>
      </c>
    </row>
    <row r="47" spans="1:28" ht="15.75" x14ac:dyDescent="0.25">
      <c r="A47" s="2" t="s">
        <v>32</v>
      </c>
      <c r="B47" s="8">
        <f>SUM('Monthly Report'!B105,'Monthly Report'!B133)</f>
        <v>2043</v>
      </c>
      <c r="C47" s="8">
        <f>SUM('Monthly Report'!C105,'Monthly Report'!C133)</f>
        <v>20395000</v>
      </c>
      <c r="D47" s="8">
        <f>SUM('Monthly Report'!D105,'Monthly Report'!D133)</f>
        <v>1</v>
      </c>
      <c r="E47" s="8">
        <f>SUM('Monthly Report'!E105,'Monthly Report'!E133)</f>
        <v>154</v>
      </c>
      <c r="F47" s="8">
        <f>SUM('Monthly Report'!F105,'Monthly Report'!F133)</f>
        <v>267</v>
      </c>
      <c r="G47" s="8">
        <f>SUM('Monthly Report'!G105,'Monthly Report'!G133)</f>
        <v>240</v>
      </c>
      <c r="H47" s="8">
        <f>SUM('Monthly Report'!H105,'Monthly Report'!H133)</f>
        <v>0</v>
      </c>
      <c r="I47" s="8">
        <f>SUM('Monthly Report'!I105,'Monthly Report'!I133)</f>
        <v>0</v>
      </c>
      <c r="J47" s="8">
        <f>SUM('Monthly Report'!J105,'Monthly Report'!J133)</f>
        <v>0</v>
      </c>
      <c r="K47" s="8">
        <f>SUM('Monthly Report'!K105,'Monthly Report'!K133)</f>
        <v>0</v>
      </c>
      <c r="L47" s="8">
        <f>SUM('Monthly Report'!L105,'Monthly Report'!L133)</f>
        <v>0</v>
      </c>
      <c r="M47" s="8">
        <f>SUM('Monthly Report'!M105,'Monthly Report'!M133)</f>
        <v>337</v>
      </c>
      <c r="N47" s="8">
        <f>SUM('Monthly Report'!N105,'Monthly Report'!N133)</f>
        <v>2043</v>
      </c>
      <c r="O47" s="8">
        <f>SUM('Monthly Report'!O105,'Monthly Report'!O133)</f>
        <v>20395000</v>
      </c>
      <c r="P47" s="8">
        <f>SUM('Monthly Report'!P105,'Monthly Report'!P133)</f>
        <v>43</v>
      </c>
      <c r="Q47" s="8">
        <f>SUM('Monthly Report'!Q105,'Monthly Report'!Q133)</f>
        <v>0</v>
      </c>
      <c r="R47" s="8">
        <f>SUM('Monthly Report'!R105,'Monthly Report'!R133)</f>
        <v>0</v>
      </c>
      <c r="S47" s="8">
        <f>SUM('Monthly Report'!S105,'Monthly Report'!S133)</f>
        <v>0</v>
      </c>
      <c r="T47" s="8">
        <f>SUM('Monthly Report'!T105,'Monthly Report'!T133)</f>
        <v>1</v>
      </c>
      <c r="U47" s="8">
        <f>SUM('Monthly Report'!U105,'Monthly Report'!U133)</f>
        <v>1</v>
      </c>
      <c r="V47" s="8">
        <f>SUM('Monthly Report'!V105,'Monthly Report'!V133)</f>
        <v>1</v>
      </c>
      <c r="W47" s="8">
        <f t="shared" si="3"/>
        <v>46</v>
      </c>
      <c r="X47" s="8">
        <f t="shared" si="4"/>
        <v>3042</v>
      </c>
      <c r="Y47" s="8">
        <f t="shared" si="5"/>
        <v>3088</v>
      </c>
      <c r="AA47" s="40">
        <f t="shared" si="6"/>
        <v>2705</v>
      </c>
      <c r="AB47" s="40">
        <f t="shared" si="7"/>
        <v>337</v>
      </c>
    </row>
    <row r="48" spans="1:28" ht="15.75" x14ac:dyDescent="0.25">
      <c r="A48" s="2" t="s">
        <v>33</v>
      </c>
      <c r="B48" s="8">
        <f>SUM('Monthly Report'!B106,'Monthly Report'!B134)</f>
        <v>2237</v>
      </c>
      <c r="C48" s="8">
        <f>SUM('Monthly Report'!C106,'Monthly Report'!C134)</f>
        <v>8862445</v>
      </c>
      <c r="D48" s="8">
        <f>SUM('Monthly Report'!D106,'Monthly Report'!D134)</f>
        <v>0</v>
      </c>
      <c r="E48" s="8">
        <f>SUM('Monthly Report'!E106,'Monthly Report'!E134)</f>
        <v>104</v>
      </c>
      <c r="F48" s="8">
        <f>SUM('Monthly Report'!F106,'Monthly Report'!F134)</f>
        <v>0</v>
      </c>
      <c r="G48" s="8">
        <f>SUM('Monthly Report'!G106,'Monthly Report'!G134)</f>
        <v>106</v>
      </c>
      <c r="H48" s="8">
        <f>SUM('Monthly Report'!H106,'Monthly Report'!H134)</f>
        <v>0</v>
      </c>
      <c r="I48" s="8">
        <f>SUM('Monthly Report'!I106,'Monthly Report'!I134)</f>
        <v>0</v>
      </c>
      <c r="J48" s="8">
        <f>SUM('Monthly Report'!J106,'Monthly Report'!J134)</f>
        <v>0</v>
      </c>
      <c r="K48" s="8">
        <f>SUM('Monthly Report'!K106,'Monthly Report'!K134)</f>
        <v>0</v>
      </c>
      <c r="L48" s="8">
        <f>SUM('Monthly Report'!L106,'Monthly Report'!L134)</f>
        <v>0</v>
      </c>
      <c r="M48" s="8">
        <f>SUM('Monthly Report'!M106,'Monthly Report'!M134)</f>
        <v>63</v>
      </c>
      <c r="N48" s="8">
        <f>SUM('Monthly Report'!N106,'Monthly Report'!N134)</f>
        <v>2237</v>
      </c>
      <c r="O48" s="8">
        <f>SUM('Monthly Report'!O106,'Monthly Report'!O134)</f>
        <v>8862445</v>
      </c>
      <c r="P48" s="8">
        <f>SUM('Monthly Report'!P106,'Monthly Report'!P134)</f>
        <v>6</v>
      </c>
      <c r="Q48" s="8">
        <f>SUM('Monthly Report'!Q106,'Monthly Report'!Q134)</f>
        <v>1</v>
      </c>
      <c r="R48" s="8">
        <f>SUM('Monthly Report'!R106,'Monthly Report'!R134)</f>
        <v>1</v>
      </c>
      <c r="S48" s="8">
        <f>SUM('Monthly Report'!S106,'Monthly Report'!S134)</f>
        <v>0</v>
      </c>
      <c r="T48" s="8">
        <f>SUM('Monthly Report'!T106,'Monthly Report'!T134)</f>
        <v>4</v>
      </c>
      <c r="U48" s="8">
        <f>SUM('Monthly Report'!U106,'Monthly Report'!U134)</f>
        <v>0</v>
      </c>
      <c r="V48" s="8">
        <f>SUM('Monthly Report'!V106,'Monthly Report'!V134)</f>
        <v>37</v>
      </c>
      <c r="W48" s="8">
        <f t="shared" si="3"/>
        <v>49</v>
      </c>
      <c r="X48" s="8">
        <f t="shared" si="4"/>
        <v>2510</v>
      </c>
      <c r="Y48" s="8">
        <f t="shared" si="5"/>
        <v>2559</v>
      </c>
      <c r="AA48" s="40">
        <f t="shared" si="6"/>
        <v>2447</v>
      </c>
      <c r="AB48" s="40">
        <f t="shared" si="7"/>
        <v>63</v>
      </c>
    </row>
    <row r="49" spans="1:28" ht="15.75" x14ac:dyDescent="0.25">
      <c r="A49" s="2" t="s">
        <v>34</v>
      </c>
      <c r="B49" s="8">
        <f>SUM('Monthly Report'!B107,'Monthly Report'!B135)</f>
        <v>1219</v>
      </c>
      <c r="C49" s="8">
        <f>SUM('Monthly Report'!C107,'Monthly Report'!C135)</f>
        <v>7446000</v>
      </c>
      <c r="D49" s="8">
        <f>SUM('Monthly Report'!D107,'Monthly Report'!D135)</f>
        <v>0</v>
      </c>
      <c r="E49" s="8">
        <f>SUM('Monthly Report'!E107,'Monthly Report'!E135)</f>
        <v>0</v>
      </c>
      <c r="F49" s="8">
        <f>SUM('Monthly Report'!F107,'Monthly Report'!F135)</f>
        <v>0</v>
      </c>
      <c r="G49" s="8">
        <f>SUM('Monthly Report'!G107,'Monthly Report'!G135)</f>
        <v>0</v>
      </c>
      <c r="H49" s="8">
        <f>SUM('Monthly Report'!H107,'Monthly Report'!H135)</f>
        <v>0</v>
      </c>
      <c r="I49" s="8">
        <f>SUM('Monthly Report'!I107,'Monthly Report'!I135)</f>
        <v>0</v>
      </c>
      <c r="J49" s="8">
        <f>SUM('Monthly Report'!J107,'Monthly Report'!J135)</f>
        <v>0</v>
      </c>
      <c r="K49" s="8">
        <f>SUM('Monthly Report'!K107,'Monthly Report'!K135)</f>
        <v>0</v>
      </c>
      <c r="L49" s="8">
        <f>SUM('Monthly Report'!L107,'Monthly Report'!L135)</f>
        <v>0</v>
      </c>
      <c r="M49" s="8">
        <f>SUM('Monthly Report'!M107,'Monthly Report'!M135)</f>
        <v>0</v>
      </c>
      <c r="N49" s="8">
        <f>SUM('Monthly Report'!N107,'Monthly Report'!N135)</f>
        <v>1219</v>
      </c>
      <c r="O49" s="8">
        <f>SUM('Monthly Report'!O107,'Monthly Report'!O135)</f>
        <v>7446000</v>
      </c>
      <c r="P49" s="8">
        <f>SUM('Monthly Report'!P107,'Monthly Report'!P135)</f>
        <v>54</v>
      </c>
      <c r="Q49" s="8">
        <f>SUM('Monthly Report'!Q107,'Monthly Report'!Q135)</f>
        <v>0</v>
      </c>
      <c r="R49" s="8">
        <f>SUM('Monthly Report'!R107,'Monthly Report'!R135)</f>
        <v>0</v>
      </c>
      <c r="S49" s="8">
        <f>SUM('Monthly Report'!S107,'Monthly Report'!S135)</f>
        <v>0</v>
      </c>
      <c r="T49" s="8">
        <f>SUM('Monthly Report'!T107,'Monthly Report'!T135)</f>
        <v>1</v>
      </c>
      <c r="U49" s="8">
        <f>SUM('Monthly Report'!U107,'Monthly Report'!U135)</f>
        <v>0</v>
      </c>
      <c r="V49" s="8">
        <f>SUM('Monthly Report'!V107,'Monthly Report'!V135)</f>
        <v>8</v>
      </c>
      <c r="W49" s="8">
        <f t="shared" si="3"/>
        <v>63</v>
      </c>
      <c r="X49" s="8">
        <f t="shared" si="4"/>
        <v>1219</v>
      </c>
      <c r="Y49" s="8">
        <f t="shared" si="5"/>
        <v>1282</v>
      </c>
      <c r="AA49" s="40">
        <f t="shared" si="6"/>
        <v>1219</v>
      </c>
      <c r="AB49" s="40">
        <f t="shared" si="7"/>
        <v>0</v>
      </c>
    </row>
    <row r="50" spans="1:28" ht="15.75" x14ac:dyDescent="0.25">
      <c r="A50" s="2" t="s">
        <v>35</v>
      </c>
      <c r="B50" s="8">
        <f>SUM('Monthly Report'!B108,'Monthly Report'!B136)</f>
        <v>243</v>
      </c>
      <c r="C50" s="8">
        <f>SUM('Monthly Report'!C108,'Monthly Report'!C136)</f>
        <v>2286000</v>
      </c>
      <c r="D50" s="8">
        <f>SUM('Monthly Report'!D108,'Monthly Report'!D136)</f>
        <v>782</v>
      </c>
      <c r="E50" s="8">
        <f>SUM('Monthly Report'!E108,'Monthly Report'!E136)</f>
        <v>8</v>
      </c>
      <c r="F50" s="8">
        <f>SUM('Monthly Report'!F108,'Monthly Report'!F136)</f>
        <v>0</v>
      </c>
      <c r="G50" s="8">
        <f>SUM('Monthly Report'!G108,'Monthly Report'!G136)</f>
        <v>2904</v>
      </c>
      <c r="H50" s="8">
        <f>SUM('Monthly Report'!H108,'Monthly Report'!H136)</f>
        <v>69</v>
      </c>
      <c r="I50" s="8">
        <f>SUM('Monthly Report'!I108,'Monthly Report'!I136)</f>
        <v>690000</v>
      </c>
      <c r="J50" s="8">
        <f>SUM('Monthly Report'!J108,'Monthly Report'!J136)</f>
        <v>0</v>
      </c>
      <c r="K50" s="8">
        <f>SUM('Monthly Report'!K108,'Monthly Report'!K136)</f>
        <v>0</v>
      </c>
      <c r="L50" s="8">
        <f>SUM('Monthly Report'!L108,'Monthly Report'!L136)</f>
        <v>0</v>
      </c>
      <c r="M50" s="8">
        <f>SUM('Monthly Report'!M108,'Monthly Report'!M136)</f>
        <v>85</v>
      </c>
      <c r="N50" s="8">
        <f>SUM('Monthly Report'!N108,'Monthly Report'!N136)</f>
        <v>312</v>
      </c>
      <c r="O50" s="8">
        <f>SUM('Monthly Report'!O108,'Monthly Report'!O136)</f>
        <v>2976000</v>
      </c>
      <c r="P50" s="8">
        <f>SUM('Monthly Report'!P108,'Monthly Report'!P136)</f>
        <v>4</v>
      </c>
      <c r="Q50" s="8">
        <f>SUM('Monthly Report'!Q108,'Monthly Report'!Q136)</f>
        <v>0</v>
      </c>
      <c r="R50" s="8">
        <f>SUM('Monthly Report'!R108,'Monthly Report'!R136)</f>
        <v>0</v>
      </c>
      <c r="S50" s="8">
        <f>SUM('Monthly Report'!S108,'Monthly Report'!S136)</f>
        <v>0</v>
      </c>
      <c r="T50" s="8">
        <f>SUM('Monthly Report'!T108,'Monthly Report'!T136)</f>
        <v>6</v>
      </c>
      <c r="U50" s="8">
        <f>SUM('Monthly Report'!U108,'Monthly Report'!U136)</f>
        <v>1</v>
      </c>
      <c r="V50" s="8">
        <f>SUM('Monthly Report'!V108,'Monthly Report'!V136)</f>
        <v>44</v>
      </c>
      <c r="W50" s="8">
        <f t="shared" si="3"/>
        <v>55</v>
      </c>
      <c r="X50" s="8">
        <f t="shared" si="4"/>
        <v>4091</v>
      </c>
      <c r="Y50" s="8">
        <f t="shared" si="5"/>
        <v>4146</v>
      </c>
      <c r="AA50" s="40">
        <f t="shared" si="6"/>
        <v>3937</v>
      </c>
      <c r="AB50" s="40">
        <f t="shared" si="7"/>
        <v>154</v>
      </c>
    </row>
    <row r="51" spans="1:28" ht="15.75" x14ac:dyDescent="0.25">
      <c r="A51" s="2" t="s">
        <v>36</v>
      </c>
      <c r="B51" s="8">
        <f>SUM('Monthly Report'!B109,'Monthly Report'!B137)</f>
        <v>736</v>
      </c>
      <c r="C51" s="8">
        <f>SUM('Monthly Report'!C109,'Monthly Report'!C137)</f>
        <v>6218315</v>
      </c>
      <c r="D51" s="8">
        <f>SUM('Monthly Report'!D109,'Monthly Report'!D137)</f>
        <v>0</v>
      </c>
      <c r="E51" s="8">
        <f>SUM('Monthly Report'!E109,'Monthly Report'!E137)</f>
        <v>0</v>
      </c>
      <c r="F51" s="8">
        <f>SUM('Monthly Report'!F109,'Monthly Report'!F137)</f>
        <v>0</v>
      </c>
      <c r="G51" s="8">
        <f>SUM('Monthly Report'!G109,'Monthly Report'!G137)</f>
        <v>0</v>
      </c>
      <c r="H51" s="8">
        <f>SUM('Monthly Report'!H109,'Monthly Report'!H137)</f>
        <v>105</v>
      </c>
      <c r="I51" s="8">
        <f>SUM('Monthly Report'!I109,'Monthly Report'!I137)</f>
        <v>595000</v>
      </c>
      <c r="J51" s="8">
        <f>SUM('Monthly Report'!J109,'Monthly Report'!J137)</f>
        <v>0</v>
      </c>
      <c r="K51" s="8">
        <f>SUM('Monthly Report'!K109,'Monthly Report'!K137)</f>
        <v>0</v>
      </c>
      <c r="L51" s="8">
        <f>SUM('Monthly Report'!L109,'Monthly Report'!L137)</f>
        <v>0</v>
      </c>
      <c r="M51" s="8">
        <f>SUM('Monthly Report'!M109,'Monthly Report'!M137)</f>
        <v>0</v>
      </c>
      <c r="N51" s="8">
        <f>SUM('Monthly Report'!N109,'Monthly Report'!N137)</f>
        <v>841</v>
      </c>
      <c r="O51" s="8">
        <f>SUM('Monthly Report'!O109,'Monthly Report'!O137)</f>
        <v>6813315</v>
      </c>
      <c r="P51" s="8">
        <f>SUM('Monthly Report'!P109,'Monthly Report'!P137)</f>
        <v>48</v>
      </c>
      <c r="Q51" s="8">
        <f>SUM('Monthly Report'!Q109,'Monthly Report'!Q137)</f>
        <v>0</v>
      </c>
      <c r="R51" s="8">
        <f>SUM('Monthly Report'!R109,'Monthly Report'!R137)</f>
        <v>0</v>
      </c>
      <c r="S51" s="8">
        <f>SUM('Monthly Report'!S109,'Monthly Report'!S137)</f>
        <v>0</v>
      </c>
      <c r="T51" s="8">
        <f>SUM('Monthly Report'!T109,'Monthly Report'!T137)</f>
        <v>0</v>
      </c>
      <c r="U51" s="8">
        <f>SUM('Monthly Report'!U109,'Monthly Report'!U137)</f>
        <v>0</v>
      </c>
      <c r="V51" s="8">
        <f>SUM('Monthly Report'!V109,'Monthly Report'!V137)</f>
        <v>0</v>
      </c>
      <c r="W51" s="8">
        <f t="shared" si="3"/>
        <v>48</v>
      </c>
      <c r="X51" s="8">
        <f t="shared" si="4"/>
        <v>841</v>
      </c>
      <c r="Y51" s="8">
        <f t="shared" si="5"/>
        <v>889</v>
      </c>
      <c r="AA51" s="40">
        <f t="shared" si="6"/>
        <v>736</v>
      </c>
      <c r="AB51" s="40">
        <f t="shared" si="7"/>
        <v>105</v>
      </c>
    </row>
    <row r="52" spans="1:28" ht="15.75" x14ac:dyDescent="0.25">
      <c r="A52" s="2" t="s">
        <v>37</v>
      </c>
      <c r="B52" s="8">
        <f>SUM('Monthly Report'!B110,'Monthly Report'!B138)</f>
        <v>965</v>
      </c>
      <c r="C52" s="8">
        <f>SUM('Monthly Report'!C110,'Monthly Report'!C138)</f>
        <v>9320000</v>
      </c>
      <c r="D52" s="8">
        <f>SUM('Monthly Report'!D110,'Monthly Report'!D138)</f>
        <v>0</v>
      </c>
      <c r="E52" s="8">
        <f>SUM('Monthly Report'!E110,'Monthly Report'!E138)</f>
        <v>0</v>
      </c>
      <c r="F52" s="8">
        <f>SUM('Monthly Report'!F110,'Monthly Report'!F138)</f>
        <v>0</v>
      </c>
      <c r="G52" s="8">
        <f>SUM('Monthly Report'!G110,'Monthly Report'!G138)</f>
        <v>540</v>
      </c>
      <c r="H52" s="8">
        <f>SUM('Monthly Report'!H110,'Monthly Report'!H138)</f>
        <v>0</v>
      </c>
      <c r="I52" s="8">
        <f>SUM('Monthly Report'!I110,'Monthly Report'!I138)</f>
        <v>0</v>
      </c>
      <c r="J52" s="8">
        <f>SUM('Monthly Report'!J110,'Monthly Report'!J138)</f>
        <v>0</v>
      </c>
      <c r="K52" s="8">
        <f>SUM('Monthly Report'!K110,'Monthly Report'!K138)</f>
        <v>0</v>
      </c>
      <c r="L52" s="8">
        <f>SUM('Monthly Report'!L110,'Monthly Report'!L138)</f>
        <v>0</v>
      </c>
      <c r="M52" s="8">
        <f>SUM('Monthly Report'!M110,'Monthly Report'!M138)</f>
        <v>0</v>
      </c>
      <c r="N52" s="8">
        <f>SUM('Monthly Report'!N110,'Monthly Report'!N138)</f>
        <v>965</v>
      </c>
      <c r="O52" s="8">
        <f>SUM('Monthly Report'!O110,'Monthly Report'!O138)</f>
        <v>9320000</v>
      </c>
      <c r="P52" s="8">
        <f>SUM('Monthly Report'!P110,'Monthly Report'!P138)</f>
        <v>2</v>
      </c>
      <c r="Q52" s="8">
        <f>SUM('Monthly Report'!Q110,'Monthly Report'!Q138)</f>
        <v>0</v>
      </c>
      <c r="R52" s="8">
        <f>SUM('Monthly Report'!R110,'Monthly Report'!R138)</f>
        <v>0</v>
      </c>
      <c r="S52" s="8">
        <f>SUM('Monthly Report'!S110,'Monthly Report'!S138)</f>
        <v>0</v>
      </c>
      <c r="T52" s="8">
        <f>SUM('Monthly Report'!T110,'Monthly Report'!T138)</f>
        <v>6</v>
      </c>
      <c r="U52" s="8">
        <f>SUM('Monthly Report'!U110,'Monthly Report'!U138)</f>
        <v>6</v>
      </c>
      <c r="V52" s="8">
        <f>SUM('Monthly Report'!V110,'Monthly Report'!V138)</f>
        <v>12</v>
      </c>
      <c r="W52" s="8">
        <f t="shared" si="3"/>
        <v>26</v>
      </c>
      <c r="X52" s="8">
        <f t="shared" si="4"/>
        <v>1505</v>
      </c>
      <c r="Y52" s="8">
        <f t="shared" si="5"/>
        <v>1531</v>
      </c>
      <c r="AA52" s="40">
        <f t="shared" si="6"/>
        <v>1505</v>
      </c>
      <c r="AB52" s="40">
        <f t="shared" si="7"/>
        <v>0</v>
      </c>
    </row>
    <row r="53" spans="1:28" ht="15.75" x14ac:dyDescent="0.25">
      <c r="A53" s="3" t="s">
        <v>38</v>
      </c>
      <c r="B53" s="8">
        <f>SUM('Monthly Report'!B111,'Monthly Report'!B139)</f>
        <v>0</v>
      </c>
      <c r="C53" s="8">
        <f>SUM('Monthly Report'!C111,'Monthly Report'!C139)</f>
        <v>0</v>
      </c>
      <c r="D53" s="8">
        <f>SUM('Monthly Report'!D111,'Monthly Report'!D139)</f>
        <v>0</v>
      </c>
      <c r="E53" s="8">
        <f>SUM('Monthly Report'!E111,'Monthly Report'!E139)</f>
        <v>0</v>
      </c>
      <c r="F53" s="8">
        <f>SUM('Monthly Report'!F111,'Monthly Report'!F139)</f>
        <v>0</v>
      </c>
      <c r="G53" s="8">
        <f>SUM('Monthly Report'!G111,'Monthly Report'!G139)</f>
        <v>0</v>
      </c>
      <c r="H53" s="8">
        <f>SUM('Monthly Report'!H111,'Monthly Report'!H139)</f>
        <v>0</v>
      </c>
      <c r="I53" s="8">
        <f>SUM('Monthly Report'!I111,'Monthly Report'!I139)</f>
        <v>0</v>
      </c>
      <c r="J53" s="8">
        <f>SUM('Monthly Report'!J111,'Monthly Report'!J139)</f>
        <v>0</v>
      </c>
      <c r="K53" s="8">
        <f>SUM('Monthly Report'!K111,'Monthly Report'!K139)</f>
        <v>0</v>
      </c>
      <c r="L53" s="8">
        <f>SUM('Monthly Report'!L111,'Monthly Report'!L139)</f>
        <v>0</v>
      </c>
      <c r="M53" s="8">
        <f>SUM('Monthly Report'!M111,'Monthly Report'!M139)</f>
        <v>0</v>
      </c>
      <c r="N53" s="8">
        <f>SUM('Monthly Report'!N111,'Monthly Report'!N139)</f>
        <v>0</v>
      </c>
      <c r="O53" s="8">
        <f>SUM('Monthly Report'!O111,'Monthly Report'!O139)</f>
        <v>0</v>
      </c>
      <c r="P53" s="8">
        <f>SUM('Monthly Report'!P111,'Monthly Report'!P139)</f>
        <v>0</v>
      </c>
      <c r="Q53" s="8">
        <f>SUM('Monthly Report'!Q111,'Monthly Report'!Q139)</f>
        <v>0</v>
      </c>
      <c r="R53" s="8">
        <f>SUM('Monthly Report'!R111,'Monthly Report'!R139)</f>
        <v>0</v>
      </c>
      <c r="S53" s="8">
        <f>SUM('Monthly Report'!S111,'Monthly Report'!S139)</f>
        <v>0</v>
      </c>
      <c r="T53" s="8">
        <f>SUM('Monthly Report'!T111,'Monthly Report'!T139)</f>
        <v>0</v>
      </c>
      <c r="U53" s="8">
        <f>SUM('Monthly Report'!U111,'Monthly Report'!U139)</f>
        <v>0</v>
      </c>
      <c r="V53" s="8">
        <f>SUM('Monthly Report'!V111,'Monthly Report'!V139)</f>
        <v>0</v>
      </c>
      <c r="W53" s="8">
        <f t="shared" si="3"/>
        <v>0</v>
      </c>
      <c r="X53" s="8">
        <f t="shared" si="4"/>
        <v>0</v>
      </c>
      <c r="Y53" s="8">
        <f t="shared" si="5"/>
        <v>0</v>
      </c>
      <c r="AA53" s="40">
        <f t="shared" si="6"/>
        <v>0</v>
      </c>
      <c r="AB53" s="40">
        <f t="shared" si="7"/>
        <v>0</v>
      </c>
    </row>
    <row r="54" spans="1:28" ht="15.75" x14ac:dyDescent="0.25">
      <c r="A54" s="23" t="s">
        <v>21</v>
      </c>
      <c r="B54" s="11">
        <f>SUM(B37:B53)</f>
        <v>12420</v>
      </c>
      <c r="C54" s="11">
        <f>SUM(C37:C53)</f>
        <v>95045231</v>
      </c>
      <c r="D54" s="11">
        <f t="shared" ref="D54" si="8">SUM(D37:D53)</f>
        <v>1989</v>
      </c>
      <c r="E54" s="11">
        <f t="shared" ref="E54" si="9">SUM(E37:E53)</f>
        <v>494</v>
      </c>
      <c r="F54" s="11">
        <f t="shared" ref="F54" si="10">SUM(F37:F53)</f>
        <v>267</v>
      </c>
      <c r="G54" s="11">
        <f t="shared" ref="G54" si="11">SUM(G37:G53)</f>
        <v>5018</v>
      </c>
      <c r="H54" s="11">
        <f t="shared" ref="H54" si="12">SUM(H37:H53)</f>
        <v>438</v>
      </c>
      <c r="I54" s="11">
        <f t="shared" ref="I54" si="13">SUM(I37:I53)</f>
        <v>3300000</v>
      </c>
      <c r="J54" s="11">
        <f t="shared" ref="J54" si="14">SUM(J37:J53)</f>
        <v>0</v>
      </c>
      <c r="K54" s="11">
        <f t="shared" ref="K54" si="15">SUM(K37:K53)</f>
        <v>0</v>
      </c>
      <c r="L54" s="11">
        <f t="shared" ref="L54" si="16">SUM(L37:L53)</f>
        <v>0</v>
      </c>
      <c r="M54" s="11">
        <f t="shared" ref="M54" si="17">SUM(M37:M53)</f>
        <v>555</v>
      </c>
      <c r="N54" s="11">
        <f t="shared" ref="N54" si="18">SUM(N37:N53)</f>
        <v>12858</v>
      </c>
      <c r="O54" s="11">
        <f t="shared" ref="O54" si="19">SUM(O37:O53)</f>
        <v>98345231</v>
      </c>
      <c r="P54" s="11">
        <f t="shared" ref="P54" si="20">SUM(P37:P53)</f>
        <v>460</v>
      </c>
      <c r="Q54" s="11">
        <f t="shared" ref="Q54" si="21">SUM(Q37:Q53)</f>
        <v>1</v>
      </c>
      <c r="R54" s="11">
        <f t="shared" ref="R54" si="22">SUM(R37:R53)</f>
        <v>1</v>
      </c>
      <c r="S54" s="11">
        <f t="shared" ref="S54" si="23">SUM(S37:S53)</f>
        <v>0</v>
      </c>
      <c r="T54" s="11">
        <f t="shared" ref="T54" si="24">SUM(T37:T53)</f>
        <v>40</v>
      </c>
      <c r="U54" s="11">
        <f t="shared" ref="U54" si="25">SUM(U37:U53)</f>
        <v>370</v>
      </c>
      <c r="V54" s="11">
        <f t="shared" ref="V54" si="26">SUM(V37:V53)</f>
        <v>430</v>
      </c>
      <c r="W54" s="11">
        <f t="shared" ref="W54" si="27">SUM(W37:W53)</f>
        <v>1302</v>
      </c>
      <c r="X54" s="11">
        <f t="shared" ref="X54" si="28">SUM(X37:X53)</f>
        <v>21181</v>
      </c>
      <c r="Y54" s="11">
        <f t="shared" ref="Y54" si="29">SUM(Y37:Y53)</f>
        <v>22483</v>
      </c>
      <c r="AA54" s="11">
        <f>SUM(AA37:AA53)</f>
        <v>20188</v>
      </c>
      <c r="AB54" s="11">
        <f t="shared" ref="AB54" si="30">SUM(AB37:AB53)</f>
        <v>993</v>
      </c>
    </row>
    <row r="57" spans="1:28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:28" x14ac:dyDescent="0.2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8" x14ac:dyDescent="0.2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8" x14ac:dyDescent="0.2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8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8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8" x14ac:dyDescent="0.2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8" x14ac:dyDescent="0.2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2:25" x14ac:dyDescent="0.2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2:25" x14ac:dyDescent="0.2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2:25" x14ac:dyDescent="0.2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2:25" x14ac:dyDescent="0.2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2:25" x14ac:dyDescent="0.2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2:25" x14ac:dyDescent="0.25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2:25" x14ac:dyDescent="0.25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2:25" x14ac:dyDescent="0.2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2:25" x14ac:dyDescent="0.2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2:25" x14ac:dyDescent="0.2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</sheetData>
  <mergeCells count="54">
    <mergeCell ref="AA33:AB35"/>
    <mergeCell ref="A1:Y1"/>
    <mergeCell ref="A2:Y2"/>
    <mergeCell ref="A3:Y3"/>
    <mergeCell ref="A5:A8"/>
    <mergeCell ref="B5:G6"/>
    <mergeCell ref="H5:M6"/>
    <mergeCell ref="N5:O6"/>
    <mergeCell ref="P5:V6"/>
    <mergeCell ref="W5:W8"/>
    <mergeCell ref="X5:X8"/>
    <mergeCell ref="P7:V7"/>
    <mergeCell ref="Y5:Y8"/>
    <mergeCell ref="B7:B8"/>
    <mergeCell ref="C7:C8"/>
    <mergeCell ref="D7:D8"/>
    <mergeCell ref="N7:N8"/>
    <mergeCell ref="E7:E8"/>
    <mergeCell ref="F7:F8"/>
    <mergeCell ref="G7:G8"/>
    <mergeCell ref="H7:H8"/>
    <mergeCell ref="I7:I8"/>
    <mergeCell ref="O7:O8"/>
    <mergeCell ref="P35:V35"/>
    <mergeCell ref="Y33:Y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J7:J8"/>
    <mergeCell ref="K7:K8"/>
    <mergeCell ref="L7:L8"/>
    <mergeCell ref="M7:M8"/>
    <mergeCell ref="AA5:AB7"/>
    <mergeCell ref="K35:K36"/>
    <mergeCell ref="L35:L36"/>
    <mergeCell ref="M35:M36"/>
    <mergeCell ref="N35:N36"/>
    <mergeCell ref="O35:O36"/>
    <mergeCell ref="A29:Y29"/>
    <mergeCell ref="A30:Y30"/>
    <mergeCell ref="A31:Y31"/>
    <mergeCell ref="A33:A36"/>
    <mergeCell ref="B33:G34"/>
    <mergeCell ref="H33:M34"/>
    <mergeCell ref="N33:O34"/>
    <mergeCell ref="P33:V34"/>
    <mergeCell ref="W33:W36"/>
    <mergeCell ref="X33:X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zoomScale="70" zoomScaleNormal="70" workbookViewId="0">
      <selection activeCell="A3" sqref="A3:Y3"/>
    </sheetView>
  </sheetViews>
  <sheetFormatPr defaultColWidth="13.42578125" defaultRowHeight="15.75" x14ac:dyDescent="0.25"/>
  <cols>
    <col min="1" max="1" width="10.140625" customWidth="1"/>
    <col min="2" max="2" width="12.140625" customWidth="1"/>
    <col min="3" max="3" width="13.140625" customWidth="1"/>
    <col min="4" max="4" width="11.7109375" customWidth="1"/>
    <col min="5" max="5" width="11.42578125" customWidth="1"/>
    <col min="6" max="6" width="10.85546875" customWidth="1"/>
    <col min="7" max="7" width="13.140625" customWidth="1"/>
    <col min="8" max="8" width="8.42578125" customWidth="1"/>
    <col min="9" max="9" width="10.85546875" customWidth="1"/>
    <col min="10" max="10" width="10.7109375" customWidth="1"/>
    <col min="11" max="11" width="11" customWidth="1"/>
    <col min="12" max="12" width="9.140625" customWidth="1"/>
    <col min="13" max="13" width="14.140625" customWidth="1"/>
    <col min="14" max="14" width="10.85546875" customWidth="1"/>
    <col min="15" max="15" width="13.140625" customWidth="1"/>
    <col min="16" max="16" width="7.7109375" customWidth="1"/>
    <col min="17" max="18" width="7.140625" customWidth="1"/>
    <col min="19" max="19" width="8.140625" customWidth="1"/>
    <col min="20" max="20" width="7.5703125" customWidth="1"/>
    <col min="21" max="21" width="9.140625" customWidth="1"/>
    <col min="22" max="22" width="10.140625" customWidth="1"/>
    <col min="23" max="23" width="11.140625" customWidth="1"/>
    <col min="24" max="24" width="13" customWidth="1"/>
    <col min="25" max="25" width="15.7109375" customWidth="1"/>
    <col min="26" max="26" width="2" customWidth="1"/>
    <col min="31" max="31" width="1" customWidth="1"/>
    <col min="32" max="32" width="13.42578125" style="4"/>
  </cols>
  <sheetData>
    <row r="1" spans="1:33" ht="2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33" ht="21" x14ac:dyDescent="0.3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</row>
    <row r="3" spans="1:33" ht="21" x14ac:dyDescent="0.35">
      <c r="A3" s="130" t="s">
        <v>68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1:33" x14ac:dyDescent="0.25">
      <c r="A4" s="5"/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33" ht="15" customHeight="1" x14ac:dyDescent="0.25">
      <c r="A5" s="110" t="s">
        <v>42</v>
      </c>
      <c r="B5" s="109" t="s">
        <v>3</v>
      </c>
      <c r="C5" s="109"/>
      <c r="D5" s="109"/>
      <c r="E5" s="109"/>
      <c r="F5" s="109"/>
      <c r="G5" s="109"/>
      <c r="H5" s="112" t="s">
        <v>4</v>
      </c>
      <c r="I5" s="112"/>
      <c r="J5" s="112"/>
      <c r="K5" s="112"/>
      <c r="L5" s="112"/>
      <c r="M5" s="112"/>
      <c r="N5" s="112" t="s">
        <v>5</v>
      </c>
      <c r="O5" s="112"/>
      <c r="P5" s="113" t="s">
        <v>6</v>
      </c>
      <c r="Q5" s="114"/>
      <c r="R5" s="114"/>
      <c r="S5" s="114"/>
      <c r="T5" s="114"/>
      <c r="U5" s="114"/>
      <c r="V5" s="115"/>
      <c r="W5" s="109" t="s">
        <v>40</v>
      </c>
      <c r="X5" s="109" t="s">
        <v>41</v>
      </c>
      <c r="Y5" s="112" t="s">
        <v>21</v>
      </c>
      <c r="AA5" s="109" t="s">
        <v>59</v>
      </c>
      <c r="AB5" s="109" t="s">
        <v>60</v>
      </c>
      <c r="AD5" s="109" t="s">
        <v>65</v>
      </c>
      <c r="AF5" s="109" t="s">
        <v>69</v>
      </c>
      <c r="AG5" s="109" t="s">
        <v>70</v>
      </c>
    </row>
    <row r="6" spans="1:33" ht="15" customHeight="1" x14ac:dyDescent="0.25">
      <c r="A6" s="111"/>
      <c r="B6" s="109"/>
      <c r="C6" s="109"/>
      <c r="D6" s="109"/>
      <c r="E6" s="109"/>
      <c r="F6" s="109"/>
      <c r="G6" s="109"/>
      <c r="H6" s="112"/>
      <c r="I6" s="112"/>
      <c r="J6" s="112"/>
      <c r="K6" s="112"/>
      <c r="L6" s="112"/>
      <c r="M6" s="112"/>
      <c r="N6" s="112"/>
      <c r="O6" s="112"/>
      <c r="P6" s="116"/>
      <c r="Q6" s="117"/>
      <c r="R6" s="117"/>
      <c r="S6" s="117"/>
      <c r="T6" s="117"/>
      <c r="U6" s="117"/>
      <c r="V6" s="118"/>
      <c r="W6" s="109"/>
      <c r="X6" s="109"/>
      <c r="Y6" s="112"/>
      <c r="AA6" s="109"/>
      <c r="AB6" s="109"/>
      <c r="AD6" s="109"/>
      <c r="AF6" s="109"/>
      <c r="AG6" s="109"/>
    </row>
    <row r="7" spans="1:33" x14ac:dyDescent="0.25">
      <c r="A7" s="111"/>
      <c r="B7" s="112" t="s">
        <v>7</v>
      </c>
      <c r="C7" s="112" t="s">
        <v>8</v>
      </c>
      <c r="D7" s="112" t="s">
        <v>9</v>
      </c>
      <c r="E7" s="112" t="s">
        <v>10</v>
      </c>
      <c r="F7" s="109" t="s">
        <v>11</v>
      </c>
      <c r="G7" s="112" t="s">
        <v>12</v>
      </c>
      <c r="H7" s="112" t="s">
        <v>7</v>
      </c>
      <c r="I7" s="112" t="s">
        <v>8</v>
      </c>
      <c r="J7" s="112" t="s">
        <v>9</v>
      </c>
      <c r="K7" s="112" t="s">
        <v>10</v>
      </c>
      <c r="L7" s="109" t="s">
        <v>11</v>
      </c>
      <c r="M7" s="112" t="s">
        <v>12</v>
      </c>
      <c r="N7" s="112" t="s">
        <v>7</v>
      </c>
      <c r="O7" s="112" t="s">
        <v>8</v>
      </c>
      <c r="P7" s="120" t="s">
        <v>13</v>
      </c>
      <c r="Q7" s="121"/>
      <c r="R7" s="121"/>
      <c r="S7" s="121"/>
      <c r="T7" s="121"/>
      <c r="U7" s="121"/>
      <c r="V7" s="122"/>
      <c r="W7" s="109"/>
      <c r="X7" s="109"/>
      <c r="Y7" s="112"/>
      <c r="AA7" s="109"/>
      <c r="AB7" s="109"/>
      <c r="AD7" s="109"/>
      <c r="AF7" s="109"/>
      <c r="AG7" s="109"/>
    </row>
    <row r="8" spans="1:33" ht="64.5" customHeight="1" x14ac:dyDescent="0.25">
      <c r="A8" s="125"/>
      <c r="B8" s="112"/>
      <c r="C8" s="112"/>
      <c r="D8" s="112"/>
      <c r="E8" s="112"/>
      <c r="F8" s="109"/>
      <c r="G8" s="112"/>
      <c r="H8" s="112"/>
      <c r="I8" s="112"/>
      <c r="J8" s="112"/>
      <c r="K8" s="112"/>
      <c r="L8" s="109"/>
      <c r="M8" s="112"/>
      <c r="N8" s="112"/>
      <c r="O8" s="112"/>
      <c r="P8" s="12" t="s">
        <v>14</v>
      </c>
      <c r="Q8" s="12" t="s">
        <v>15</v>
      </c>
      <c r="R8" s="13" t="s">
        <v>16</v>
      </c>
      <c r="S8" s="12" t="s">
        <v>17</v>
      </c>
      <c r="T8" s="12" t="s">
        <v>18</v>
      </c>
      <c r="U8" s="12" t="s">
        <v>19</v>
      </c>
      <c r="V8" s="12" t="s">
        <v>20</v>
      </c>
      <c r="W8" s="109"/>
      <c r="X8" s="109"/>
      <c r="Y8" s="112"/>
      <c r="AA8" s="109"/>
      <c r="AB8" s="109"/>
      <c r="AD8" s="110"/>
      <c r="AF8" s="110"/>
      <c r="AG8" s="110"/>
    </row>
    <row r="9" spans="1:33" ht="25.5" customHeight="1" x14ac:dyDescent="0.25">
      <c r="A9" s="1" t="s">
        <v>22</v>
      </c>
      <c r="B9" s="8">
        <f>SUM('Monthly Report'!B11,'Monthly Report'!B39,'Monthly Report'!B67,'Monthly Report'!B95,'Monthly Report'!B123)</f>
        <v>663</v>
      </c>
      <c r="C9" s="8">
        <f>SUM('Monthly Report'!C11,'Monthly Report'!C39,'Monthly Report'!C67,'Monthly Report'!C95,'Monthly Report'!C123)</f>
        <v>4287000</v>
      </c>
      <c r="D9" s="8">
        <f>SUM('Monthly Report'!D11,'Monthly Report'!D39,'Monthly Report'!D67,'Monthly Report'!D95,'Monthly Report'!D123)</f>
        <v>0</v>
      </c>
      <c r="E9" s="8">
        <f>SUM('Monthly Report'!E11,'Monthly Report'!E39,'Monthly Report'!E67,'Monthly Report'!E95,'Monthly Report'!E123)</f>
        <v>0</v>
      </c>
      <c r="F9" s="8">
        <f>SUM('Monthly Report'!F11,'Monthly Report'!F39,'Monthly Report'!F67,'Monthly Report'!F95,'Monthly Report'!F123)</f>
        <v>0</v>
      </c>
      <c r="G9" s="8">
        <f>SUM('Monthly Report'!G11,'Monthly Report'!G39,'Monthly Report'!G67,'Monthly Report'!G95,'Monthly Report'!G123)</f>
        <v>0</v>
      </c>
      <c r="H9" s="8">
        <f>SUM('Monthly Report'!H11,'Monthly Report'!H39,'Monthly Report'!H67,'Monthly Report'!H95,'Monthly Report'!H123)</f>
        <v>0</v>
      </c>
      <c r="I9" s="8">
        <f>SUM('Monthly Report'!I11,'Monthly Report'!I39,'Monthly Report'!I67,'Monthly Report'!I95,'Monthly Report'!I123)</f>
        <v>0</v>
      </c>
      <c r="J9" s="8">
        <f>SUM('Monthly Report'!J11,'Monthly Report'!J39,'Monthly Report'!J67,'Monthly Report'!J95,'Monthly Report'!J123)</f>
        <v>0</v>
      </c>
      <c r="K9" s="8">
        <f>SUM('Monthly Report'!K11,'Monthly Report'!K39,'Monthly Report'!K67,'Monthly Report'!K95,'Monthly Report'!K123)</f>
        <v>0</v>
      </c>
      <c r="L9" s="8">
        <f>SUM('Monthly Report'!L11,'Monthly Report'!L39,'Monthly Report'!L67,'Monthly Report'!L95,'Monthly Report'!L123)</f>
        <v>0</v>
      </c>
      <c r="M9" s="8">
        <f>SUM('Monthly Report'!M11,'Monthly Report'!M39,'Monthly Report'!M67,'Monthly Report'!M95,'Monthly Report'!M123)</f>
        <v>0</v>
      </c>
      <c r="N9" s="8">
        <f>SUM('Monthly Report'!N11,'Monthly Report'!N39,'Monthly Report'!N67,'Monthly Report'!N95,'Monthly Report'!N123)</f>
        <v>663</v>
      </c>
      <c r="O9" s="8">
        <f>SUM('Monthly Report'!O11,'Monthly Report'!O39,'Monthly Report'!O67,'Monthly Report'!O95,'Monthly Report'!O123)</f>
        <v>4287000</v>
      </c>
      <c r="P9" s="8">
        <f>SUM('Monthly Report'!P11,'Monthly Report'!P39,'Monthly Report'!P67,'Monthly Report'!P95,'Monthly Report'!P123)</f>
        <v>190</v>
      </c>
      <c r="Q9" s="8">
        <f>SUM('Monthly Report'!Q11,'Monthly Report'!Q39,'Monthly Report'!Q67,'Monthly Report'!Q95,'Monthly Report'!Q123)</f>
        <v>0</v>
      </c>
      <c r="R9" s="8">
        <f>SUM('Monthly Report'!R11,'Monthly Report'!R39,'Monthly Report'!R67,'Monthly Report'!R95,'Monthly Report'!R123)</f>
        <v>0</v>
      </c>
      <c r="S9" s="8">
        <f>SUM('Monthly Report'!S11,'Monthly Report'!S39,'Monthly Report'!S67,'Monthly Report'!S95,'Monthly Report'!S123)</f>
        <v>0</v>
      </c>
      <c r="T9" s="8">
        <f>SUM('Monthly Report'!T11,'Monthly Report'!T39,'Monthly Report'!T67,'Monthly Report'!T95,'Monthly Report'!T123)</f>
        <v>13</v>
      </c>
      <c r="U9" s="8">
        <f>SUM('Monthly Report'!U11,'Monthly Report'!U39,'Monthly Report'!U67,'Monthly Report'!U95,'Monthly Report'!U123)</f>
        <v>159</v>
      </c>
      <c r="V9" s="8">
        <f>SUM('Monthly Report'!V11,'Monthly Report'!V39,'Monthly Report'!V67,'Monthly Report'!V95,'Monthly Report'!V123)</f>
        <v>8</v>
      </c>
      <c r="W9" s="8">
        <f>SUM(P9:V9)</f>
        <v>370</v>
      </c>
      <c r="X9" s="8">
        <f>SUM(B9,D9:G9,H9,J9:M9)</f>
        <v>663</v>
      </c>
      <c r="Y9" s="8">
        <f>SUM(W9:X9)</f>
        <v>1033</v>
      </c>
      <c r="Z9" s="40"/>
      <c r="AA9" s="50">
        <f>SUM(B9,D9:G9,W9)</f>
        <v>1033</v>
      </c>
      <c r="AB9" s="50">
        <f>SUM(H9,J9:M9)</f>
        <v>0</v>
      </c>
      <c r="AD9" s="50">
        <f>SUM(B9,D9:G9)</f>
        <v>663</v>
      </c>
      <c r="AF9" s="56">
        <v>23340</v>
      </c>
      <c r="AG9" s="66"/>
    </row>
    <row r="10" spans="1:33" ht="25.5" customHeight="1" x14ac:dyDescent="0.25">
      <c r="A10" s="2" t="s">
        <v>23</v>
      </c>
      <c r="B10" s="8">
        <f>SUM('Monthly Report'!B12,'Monthly Report'!B40,'Monthly Report'!B68,'Monthly Report'!B96,'Monthly Report'!B124)</f>
        <v>951</v>
      </c>
      <c r="C10" s="8">
        <f>SUM('Monthly Report'!C12,'Monthly Report'!C40,'Monthly Report'!C68,'Monthly Report'!C96,'Monthly Report'!C124)</f>
        <v>8823500</v>
      </c>
      <c r="D10" s="8">
        <f>SUM('Monthly Report'!D12,'Monthly Report'!D40,'Monthly Report'!D68,'Monthly Report'!D96,'Monthly Report'!D124)</f>
        <v>0</v>
      </c>
      <c r="E10" s="8">
        <f>SUM('Monthly Report'!E12,'Monthly Report'!E40,'Monthly Report'!E68,'Monthly Report'!E96,'Monthly Report'!E124)</f>
        <v>0</v>
      </c>
      <c r="F10" s="8">
        <f>SUM('Monthly Report'!F12,'Monthly Report'!F40,'Monthly Report'!F68,'Monthly Report'!F96,'Monthly Report'!F124)</f>
        <v>126</v>
      </c>
      <c r="G10" s="8">
        <f>SUM('Monthly Report'!G12,'Monthly Report'!G40,'Monthly Report'!G68,'Monthly Report'!G96,'Monthly Report'!G124)</f>
        <v>0</v>
      </c>
      <c r="H10" s="8">
        <f>SUM('Monthly Report'!H12,'Monthly Report'!H40,'Monthly Report'!H68,'Monthly Report'!H96,'Monthly Report'!H124)</f>
        <v>74</v>
      </c>
      <c r="I10" s="8">
        <f>SUM('Monthly Report'!I12,'Monthly Report'!I40,'Monthly Report'!I68,'Monthly Report'!I96,'Monthly Report'!I124)</f>
        <v>290000</v>
      </c>
      <c r="J10" s="8">
        <f>SUM('Monthly Report'!J12,'Monthly Report'!J40,'Monthly Report'!J68,'Monthly Report'!J96,'Monthly Report'!J124)</f>
        <v>0</v>
      </c>
      <c r="K10" s="8">
        <f>SUM('Monthly Report'!K12,'Monthly Report'!K40,'Monthly Report'!K68,'Monthly Report'!K96,'Monthly Report'!K124)</f>
        <v>0</v>
      </c>
      <c r="L10" s="8">
        <f>SUM('Monthly Report'!L12,'Monthly Report'!L40,'Monthly Report'!L68,'Monthly Report'!L96,'Monthly Report'!L124)</f>
        <v>0</v>
      </c>
      <c r="M10" s="8">
        <f>SUM('Monthly Report'!M12,'Monthly Report'!M40,'Monthly Report'!M68,'Monthly Report'!M96,'Monthly Report'!M124)</f>
        <v>0</v>
      </c>
      <c r="N10" s="8">
        <f>SUM('Monthly Report'!N12,'Monthly Report'!N40,'Monthly Report'!N68,'Monthly Report'!N96,'Monthly Report'!N124)</f>
        <v>1025</v>
      </c>
      <c r="O10" s="8">
        <f>SUM('Monthly Report'!O12,'Monthly Report'!O40,'Monthly Report'!O68,'Monthly Report'!O96,'Monthly Report'!O124)</f>
        <v>9113500</v>
      </c>
      <c r="P10" s="8">
        <f>SUM('Monthly Report'!P12,'Monthly Report'!P40,'Monthly Report'!P68,'Monthly Report'!P96,'Monthly Report'!P124)</f>
        <v>57</v>
      </c>
      <c r="Q10" s="8">
        <f>SUM('Monthly Report'!Q12,'Monthly Report'!Q40,'Monthly Report'!Q68,'Monthly Report'!Q96,'Monthly Report'!Q124)</f>
        <v>0</v>
      </c>
      <c r="R10" s="8">
        <f>SUM('Monthly Report'!R12,'Monthly Report'!R40,'Monthly Report'!R68,'Monthly Report'!R96,'Monthly Report'!R124)</f>
        <v>0</v>
      </c>
      <c r="S10" s="8">
        <f>SUM('Monthly Report'!S12,'Monthly Report'!S40,'Monthly Report'!S68,'Monthly Report'!S96,'Monthly Report'!S124)</f>
        <v>0</v>
      </c>
      <c r="T10" s="8">
        <f>SUM('Monthly Report'!T12,'Monthly Report'!T40,'Monthly Report'!T68,'Monthly Report'!T96,'Monthly Report'!T124)</f>
        <v>0</v>
      </c>
      <c r="U10" s="8">
        <f>SUM('Monthly Report'!U12,'Monthly Report'!U40,'Monthly Report'!U68,'Monthly Report'!U96,'Monthly Report'!U124)</f>
        <v>0</v>
      </c>
      <c r="V10" s="8">
        <f>SUM('Monthly Report'!V12,'Monthly Report'!V40,'Monthly Report'!V68,'Monthly Report'!V96,'Monthly Report'!V124)</f>
        <v>0</v>
      </c>
      <c r="W10" s="8">
        <f t="shared" ref="W10:W24" si="0">SUM(P10:V10)</f>
        <v>57</v>
      </c>
      <c r="X10" s="8">
        <f t="shared" ref="X10:X25" si="1">SUM(B10,D10:G10,H10,J10:M10)</f>
        <v>1151</v>
      </c>
      <c r="Y10" s="8">
        <f>SUM(W10:X10)</f>
        <v>1208</v>
      </c>
      <c r="Z10" s="40"/>
      <c r="AA10" s="50">
        <f t="shared" ref="AA10:AA25" si="2">SUM(B10,D10:G10,W10)</f>
        <v>1134</v>
      </c>
      <c r="AB10" s="50">
        <f t="shared" ref="AB10:AB25" si="3">SUM(H10,J10:M10)</f>
        <v>74</v>
      </c>
      <c r="AD10" s="64">
        <f t="shared" ref="AD10:AD25" si="4">SUM(B10,D10:G10)</f>
        <v>1077</v>
      </c>
      <c r="AF10" s="65">
        <v>7251</v>
      </c>
      <c r="AG10" s="67">
        <f>Y10/AF10</f>
        <v>0.16659771066059853</v>
      </c>
    </row>
    <row r="11" spans="1:33" ht="25.5" customHeight="1" x14ac:dyDescent="0.25">
      <c r="A11" s="2" t="s">
        <v>24</v>
      </c>
      <c r="B11" s="8">
        <f>SUM('Monthly Report'!B13,'Monthly Report'!B41,'Monthly Report'!B69,'Monthly Report'!B97,'Monthly Report'!B125)</f>
        <v>3693</v>
      </c>
      <c r="C11" s="8">
        <f>SUM('Monthly Report'!C13,'Monthly Report'!C41,'Monthly Report'!C69,'Monthly Report'!C97,'Monthly Report'!C125)</f>
        <v>25911628</v>
      </c>
      <c r="D11" s="8">
        <f>SUM('Monthly Report'!D13,'Monthly Report'!D41,'Monthly Report'!D69,'Monthly Report'!D97,'Monthly Report'!D125)</f>
        <v>275</v>
      </c>
      <c r="E11" s="8">
        <f>SUM('Monthly Report'!E13,'Monthly Report'!E41,'Monthly Report'!E69,'Monthly Report'!E97,'Monthly Report'!E125)</f>
        <v>56</v>
      </c>
      <c r="F11" s="8">
        <f>SUM('Monthly Report'!F13,'Monthly Report'!F41,'Monthly Report'!F69,'Monthly Report'!F97,'Monthly Report'!F125)</f>
        <v>0</v>
      </c>
      <c r="G11" s="8">
        <f>SUM('Monthly Report'!G13,'Monthly Report'!G41,'Monthly Report'!G69,'Monthly Report'!G97,'Monthly Report'!G125)</f>
        <v>181</v>
      </c>
      <c r="H11" s="8">
        <f>SUM('Monthly Report'!H13,'Monthly Report'!H41,'Monthly Report'!H69,'Monthly Report'!H97,'Monthly Report'!H125)</f>
        <v>46</v>
      </c>
      <c r="I11" s="8">
        <f>SUM('Monthly Report'!I13,'Monthly Report'!I41,'Monthly Report'!I69,'Monthly Report'!I97,'Monthly Report'!I125)</f>
        <v>444556</v>
      </c>
      <c r="J11" s="8">
        <f>SUM('Monthly Report'!J13,'Monthly Report'!J41,'Monthly Report'!J69,'Monthly Report'!J97,'Monthly Report'!J125)</f>
        <v>0</v>
      </c>
      <c r="K11" s="8">
        <f>SUM('Monthly Report'!K13,'Monthly Report'!K41,'Monthly Report'!K69,'Monthly Report'!K97,'Monthly Report'!K125)</f>
        <v>4</v>
      </c>
      <c r="L11" s="8">
        <f>SUM('Monthly Report'!L13,'Monthly Report'!L41,'Monthly Report'!L69,'Monthly Report'!L97,'Monthly Report'!L125)</f>
        <v>0</v>
      </c>
      <c r="M11" s="8">
        <f>SUM('Monthly Report'!M13,'Monthly Report'!M41,'Monthly Report'!M69,'Monthly Report'!M97,'Monthly Report'!M125)</f>
        <v>137</v>
      </c>
      <c r="N11" s="8">
        <f>SUM('Monthly Report'!N13,'Monthly Report'!N41,'Monthly Report'!N69,'Monthly Report'!N97,'Monthly Report'!N125)</f>
        <v>3739</v>
      </c>
      <c r="O11" s="8">
        <f>SUM('Monthly Report'!O13,'Monthly Report'!O41,'Monthly Report'!O69,'Monthly Report'!O97,'Monthly Report'!O125)</f>
        <v>26356184</v>
      </c>
      <c r="P11" s="8">
        <f>SUM('Monthly Report'!P13,'Monthly Report'!P41,'Monthly Report'!P69,'Monthly Report'!P97,'Monthly Report'!P125)</f>
        <v>82</v>
      </c>
      <c r="Q11" s="8">
        <f>SUM('Monthly Report'!Q13,'Monthly Report'!Q41,'Monthly Report'!Q69,'Monthly Report'!Q97,'Monthly Report'!Q125)</f>
        <v>0</v>
      </c>
      <c r="R11" s="8">
        <f>SUM('Monthly Report'!R13,'Monthly Report'!R41,'Monthly Report'!R69,'Monthly Report'!R97,'Monthly Report'!R125)</f>
        <v>0</v>
      </c>
      <c r="S11" s="8">
        <f>SUM('Monthly Report'!S13,'Monthly Report'!S41,'Monthly Report'!S69,'Monthly Report'!S97,'Monthly Report'!S125)</f>
        <v>0</v>
      </c>
      <c r="T11" s="8">
        <f>SUM('Monthly Report'!T13,'Monthly Report'!T41,'Monthly Report'!T69,'Monthly Report'!T97,'Monthly Report'!T125)</f>
        <v>4</v>
      </c>
      <c r="U11" s="8">
        <f>SUM('Monthly Report'!U13,'Monthly Report'!U41,'Monthly Report'!U69,'Monthly Report'!U97,'Monthly Report'!U125)</f>
        <v>1</v>
      </c>
      <c r="V11" s="8">
        <f>SUM('Monthly Report'!V13,'Monthly Report'!V41,'Monthly Report'!V69,'Monthly Report'!V97,'Monthly Report'!V125)</f>
        <v>73</v>
      </c>
      <c r="W11" s="8">
        <f t="shared" si="0"/>
        <v>160</v>
      </c>
      <c r="X11" s="8">
        <f t="shared" si="1"/>
        <v>4392</v>
      </c>
      <c r="Y11" s="8">
        <f t="shared" ref="Y11:Y25" si="5">SUM(W11:X11)</f>
        <v>4552</v>
      </c>
      <c r="Z11" s="40"/>
      <c r="AA11" s="50">
        <f t="shared" si="2"/>
        <v>4365</v>
      </c>
      <c r="AB11" s="50">
        <f t="shared" si="3"/>
        <v>187</v>
      </c>
      <c r="AD11" s="50">
        <f t="shared" si="4"/>
        <v>4205</v>
      </c>
      <c r="AF11" s="62">
        <v>21109</v>
      </c>
      <c r="AG11" s="67">
        <f t="shared" ref="AG11:AG24" si="6">Y11/AF11</f>
        <v>0.21564261689326827</v>
      </c>
    </row>
    <row r="12" spans="1:33" ht="25.5" customHeight="1" x14ac:dyDescent="0.25">
      <c r="A12" s="2" t="s">
        <v>25</v>
      </c>
      <c r="B12" s="8">
        <f>SUM('Monthly Report'!B14,'Monthly Report'!B42,'Monthly Report'!B70,'Monthly Report'!B98,'Monthly Report'!B126)</f>
        <v>1520</v>
      </c>
      <c r="C12" s="8">
        <f>SUM('Monthly Report'!C14,'Monthly Report'!C42,'Monthly Report'!C70,'Monthly Report'!C98,'Monthly Report'!C126)</f>
        <v>11797000</v>
      </c>
      <c r="D12" s="8">
        <f>SUM('Monthly Report'!D14,'Monthly Report'!D42,'Monthly Report'!D70,'Monthly Report'!D98,'Monthly Report'!D126)</f>
        <v>274</v>
      </c>
      <c r="E12" s="8">
        <f>SUM('Monthly Report'!E14,'Monthly Report'!E42,'Monthly Report'!E70,'Monthly Report'!E98,'Monthly Report'!E126)</f>
        <v>149</v>
      </c>
      <c r="F12" s="8">
        <f>SUM('Monthly Report'!F14,'Monthly Report'!F42,'Monthly Report'!F70,'Monthly Report'!F98,'Monthly Report'!F126)</f>
        <v>0</v>
      </c>
      <c r="G12" s="8">
        <f>SUM('Monthly Report'!G14,'Monthly Report'!G42,'Monthly Report'!G70,'Monthly Report'!G98,'Monthly Report'!G126)</f>
        <v>4</v>
      </c>
      <c r="H12" s="8">
        <f>SUM('Monthly Report'!H14,'Monthly Report'!H42,'Monthly Report'!H70,'Monthly Report'!H98,'Monthly Report'!H126)</f>
        <v>0</v>
      </c>
      <c r="I12" s="8">
        <f>SUM('Monthly Report'!I14,'Monthly Report'!I42,'Monthly Report'!I70,'Monthly Report'!I98,'Monthly Report'!I126)</f>
        <v>0</v>
      </c>
      <c r="J12" s="8">
        <f>SUM('Monthly Report'!J14,'Monthly Report'!J42,'Monthly Report'!J70,'Monthly Report'!J98,'Monthly Report'!J126)</f>
        <v>0</v>
      </c>
      <c r="K12" s="8">
        <f>SUM('Monthly Report'!K14,'Monthly Report'!K42,'Monthly Report'!K70,'Monthly Report'!K98,'Monthly Report'!K126)</f>
        <v>0</v>
      </c>
      <c r="L12" s="8">
        <f>SUM('Monthly Report'!L14,'Monthly Report'!L42,'Monthly Report'!L70,'Monthly Report'!L98,'Monthly Report'!L126)</f>
        <v>0</v>
      </c>
      <c r="M12" s="8">
        <f>SUM('Monthly Report'!M14,'Monthly Report'!M42,'Monthly Report'!M70,'Monthly Report'!M98,'Monthly Report'!M126)</f>
        <v>0</v>
      </c>
      <c r="N12" s="8">
        <f>SUM('Monthly Report'!N14,'Monthly Report'!N42,'Monthly Report'!N70,'Monthly Report'!N98,'Monthly Report'!N126)</f>
        <v>1520</v>
      </c>
      <c r="O12" s="8">
        <f>SUM('Monthly Report'!O14,'Monthly Report'!O42,'Monthly Report'!O70,'Monthly Report'!O98,'Monthly Report'!O126)</f>
        <v>11797000</v>
      </c>
      <c r="P12" s="8">
        <f>SUM('Monthly Report'!P14,'Monthly Report'!P42,'Monthly Report'!P70,'Monthly Report'!P98,'Monthly Report'!P126)</f>
        <v>198</v>
      </c>
      <c r="Q12" s="8">
        <f>SUM('Monthly Report'!Q14,'Monthly Report'!Q42,'Monthly Report'!Q70,'Monthly Report'!Q98,'Monthly Report'!Q126)</f>
        <v>0</v>
      </c>
      <c r="R12" s="8">
        <f>SUM('Monthly Report'!R14,'Monthly Report'!R42,'Monthly Report'!R70,'Monthly Report'!R98,'Monthly Report'!R126)</f>
        <v>0</v>
      </c>
      <c r="S12" s="8">
        <f>SUM('Monthly Report'!S14,'Monthly Report'!S42,'Monthly Report'!S70,'Monthly Report'!S98,'Monthly Report'!S126)</f>
        <v>0</v>
      </c>
      <c r="T12" s="8">
        <f>SUM('Monthly Report'!T14,'Monthly Report'!T42,'Monthly Report'!T70,'Monthly Report'!T98,'Monthly Report'!T126)</f>
        <v>0</v>
      </c>
      <c r="U12" s="8">
        <f>SUM('Monthly Report'!U14,'Monthly Report'!U42,'Monthly Report'!U70,'Monthly Report'!U98,'Monthly Report'!U126)</f>
        <v>0</v>
      </c>
      <c r="V12" s="8">
        <f>SUM('Monthly Report'!V14,'Monthly Report'!V42,'Monthly Report'!V70,'Monthly Report'!V98,'Monthly Report'!V126)</f>
        <v>10</v>
      </c>
      <c r="W12" s="8">
        <f t="shared" si="0"/>
        <v>208</v>
      </c>
      <c r="X12" s="8">
        <f t="shared" si="1"/>
        <v>1947</v>
      </c>
      <c r="Y12" s="8">
        <f t="shared" si="5"/>
        <v>2155</v>
      </c>
      <c r="Z12" s="40"/>
      <c r="AA12" s="50">
        <f t="shared" si="2"/>
        <v>2155</v>
      </c>
      <c r="AB12" s="50">
        <f t="shared" si="3"/>
        <v>0</v>
      </c>
      <c r="AC12" s="4" t="s">
        <v>64</v>
      </c>
      <c r="AD12" s="50">
        <f t="shared" si="4"/>
        <v>1947</v>
      </c>
      <c r="AF12" s="62">
        <v>11880</v>
      </c>
      <c r="AG12" s="67">
        <f t="shared" si="6"/>
        <v>0.18139730639730639</v>
      </c>
    </row>
    <row r="13" spans="1:33" ht="25.5" customHeight="1" x14ac:dyDescent="0.25">
      <c r="A13" s="2" t="s">
        <v>26</v>
      </c>
      <c r="B13" s="8">
        <f>SUM('Monthly Report'!B15,'Monthly Report'!B43,'Monthly Report'!B71,'Monthly Report'!B99,'Monthly Report'!B127)</f>
        <v>3478</v>
      </c>
      <c r="C13" s="8">
        <f>SUM('Monthly Report'!C15,'Monthly Report'!C43,'Monthly Report'!C71,'Monthly Report'!C99,'Monthly Report'!C127)</f>
        <v>20533000</v>
      </c>
      <c r="D13" s="8">
        <f>SUM('Monthly Report'!D15,'Monthly Report'!D43,'Monthly Report'!D71,'Monthly Report'!D99,'Monthly Report'!D127)</f>
        <v>0</v>
      </c>
      <c r="E13" s="8">
        <f>SUM('Monthly Report'!E15,'Monthly Report'!E43,'Monthly Report'!E71,'Monthly Report'!E99,'Monthly Report'!E127)</f>
        <v>0</v>
      </c>
      <c r="F13" s="8">
        <f>SUM('Monthly Report'!F15,'Monthly Report'!F43,'Monthly Report'!F71,'Monthly Report'!F99,'Monthly Report'!F127)</f>
        <v>0</v>
      </c>
      <c r="G13" s="8">
        <f>SUM('Monthly Report'!G15,'Monthly Report'!G43,'Monthly Report'!G71,'Monthly Report'!G99,'Monthly Report'!G127)</f>
        <v>0</v>
      </c>
      <c r="H13" s="8">
        <f>SUM('Monthly Report'!H15,'Monthly Report'!H43,'Monthly Report'!H71,'Monthly Report'!H99,'Monthly Report'!H127)</f>
        <v>357</v>
      </c>
      <c r="I13" s="8">
        <f>SUM('Monthly Report'!I15,'Monthly Report'!I43,'Monthly Report'!I71,'Monthly Report'!I99,'Monthly Report'!I127)</f>
        <v>2305000</v>
      </c>
      <c r="J13" s="8">
        <f>SUM('Monthly Report'!J15,'Monthly Report'!J43,'Monthly Report'!J71,'Monthly Report'!J99,'Monthly Report'!J127)</f>
        <v>0</v>
      </c>
      <c r="K13" s="8">
        <f>SUM('Monthly Report'!K15,'Monthly Report'!K43,'Monthly Report'!K71,'Monthly Report'!K99,'Monthly Report'!K127)</f>
        <v>0</v>
      </c>
      <c r="L13" s="8">
        <f>SUM('Monthly Report'!L15,'Monthly Report'!L43,'Monthly Report'!L71,'Monthly Report'!L99,'Monthly Report'!L127)</f>
        <v>0</v>
      </c>
      <c r="M13" s="8">
        <f>SUM('Monthly Report'!M15,'Monthly Report'!M43,'Monthly Report'!M71,'Monthly Report'!M99,'Monthly Report'!M127)</f>
        <v>0</v>
      </c>
      <c r="N13" s="8">
        <f>SUM('Monthly Report'!N15,'Monthly Report'!N43,'Monthly Report'!N71,'Monthly Report'!N99,'Monthly Report'!N127)</f>
        <v>3835</v>
      </c>
      <c r="O13" s="8">
        <f>SUM('Monthly Report'!O15,'Monthly Report'!O43,'Monthly Report'!O71,'Monthly Report'!O99,'Monthly Report'!O127)</f>
        <v>22838000</v>
      </c>
      <c r="P13" s="8">
        <f>SUM('Monthly Report'!P15,'Monthly Report'!P43,'Monthly Report'!P71,'Monthly Report'!P99,'Monthly Report'!P127)</f>
        <v>0</v>
      </c>
      <c r="Q13" s="8">
        <f>SUM('Monthly Report'!Q15,'Monthly Report'!Q43,'Monthly Report'!Q71,'Monthly Report'!Q99,'Monthly Report'!Q127)</f>
        <v>0</v>
      </c>
      <c r="R13" s="8">
        <f>SUM('Monthly Report'!R15,'Monthly Report'!R43,'Monthly Report'!R71,'Monthly Report'!R99,'Monthly Report'!R127)</f>
        <v>0</v>
      </c>
      <c r="S13" s="8">
        <f>SUM('Monthly Report'!S15,'Monthly Report'!S43,'Monthly Report'!S71,'Monthly Report'!S99,'Monthly Report'!S127)</f>
        <v>0</v>
      </c>
      <c r="T13" s="8">
        <f>SUM('Monthly Report'!T15,'Monthly Report'!T43,'Monthly Report'!T71,'Monthly Report'!T99,'Monthly Report'!T127)</f>
        <v>0</v>
      </c>
      <c r="U13" s="8">
        <f>SUM('Monthly Report'!U15,'Monthly Report'!U43,'Monthly Report'!U71,'Monthly Report'!U99,'Monthly Report'!U127)</f>
        <v>0</v>
      </c>
      <c r="V13" s="8">
        <f>SUM('Monthly Report'!V15,'Monthly Report'!V43,'Monthly Report'!V71,'Monthly Report'!V99,'Monthly Report'!V127)</f>
        <v>0</v>
      </c>
      <c r="W13" s="8">
        <f t="shared" si="0"/>
        <v>0</v>
      </c>
      <c r="X13" s="8">
        <f t="shared" si="1"/>
        <v>3835</v>
      </c>
      <c r="Y13" s="8">
        <f t="shared" si="5"/>
        <v>3835</v>
      </c>
      <c r="Z13" s="40"/>
      <c r="AA13" s="50">
        <f t="shared" si="2"/>
        <v>3478</v>
      </c>
      <c r="AB13" s="50">
        <f t="shared" si="3"/>
        <v>357</v>
      </c>
      <c r="AD13" s="50">
        <f t="shared" si="4"/>
        <v>3478</v>
      </c>
      <c r="AF13" s="62">
        <v>28525</v>
      </c>
      <c r="AG13" s="67">
        <f t="shared" si="6"/>
        <v>0.13444347063978965</v>
      </c>
    </row>
    <row r="14" spans="1:33" ht="25.5" customHeight="1" x14ac:dyDescent="0.25">
      <c r="A14" s="2" t="s">
        <v>27</v>
      </c>
      <c r="B14" s="8">
        <f>SUM('Monthly Report'!B16,'Monthly Report'!B44,'Monthly Report'!B72,'Monthly Report'!B100,'Monthly Report'!B128)</f>
        <v>1211</v>
      </c>
      <c r="C14" s="8">
        <f>SUM('Monthly Report'!C16,'Monthly Report'!C44,'Monthly Report'!C72,'Monthly Report'!C100,'Monthly Report'!C128)</f>
        <v>10748000</v>
      </c>
      <c r="D14" s="8">
        <f>SUM('Monthly Report'!D16,'Monthly Report'!D44,'Monthly Report'!D72,'Monthly Report'!D100,'Monthly Report'!D128)</f>
        <v>0</v>
      </c>
      <c r="E14" s="8">
        <f>SUM('Monthly Report'!E16,'Monthly Report'!E44,'Monthly Report'!E72,'Monthly Report'!E100,'Monthly Report'!E128)</f>
        <v>0</v>
      </c>
      <c r="F14" s="8">
        <f>SUM('Monthly Report'!F16,'Monthly Report'!F44,'Monthly Report'!F72,'Monthly Report'!F100,'Monthly Report'!F128)</f>
        <v>0</v>
      </c>
      <c r="G14" s="8">
        <f>SUM('Monthly Report'!G16,'Monthly Report'!G44,'Monthly Report'!G72,'Monthly Report'!G100,'Monthly Report'!G128)</f>
        <v>0</v>
      </c>
      <c r="H14" s="8">
        <f>SUM('Monthly Report'!H16,'Monthly Report'!H44,'Monthly Report'!H72,'Monthly Report'!H100,'Monthly Report'!H128)</f>
        <v>152</v>
      </c>
      <c r="I14" s="8">
        <f>SUM('Monthly Report'!I16,'Monthly Report'!I44,'Monthly Report'!I72,'Monthly Report'!I100,'Monthly Report'!I128)</f>
        <v>785000</v>
      </c>
      <c r="J14" s="8">
        <f>SUM('Monthly Report'!J16,'Monthly Report'!J44,'Monthly Report'!J72,'Monthly Report'!J100,'Monthly Report'!J128)</f>
        <v>0</v>
      </c>
      <c r="K14" s="8">
        <f>SUM('Monthly Report'!K16,'Monthly Report'!K44,'Monthly Report'!K72,'Monthly Report'!K100,'Monthly Report'!K128)</f>
        <v>0</v>
      </c>
      <c r="L14" s="8">
        <f>SUM('Monthly Report'!L16,'Monthly Report'!L44,'Monthly Report'!L72,'Monthly Report'!L100,'Monthly Report'!L128)</f>
        <v>0</v>
      </c>
      <c r="M14" s="8">
        <f>SUM('Monthly Report'!M16,'Monthly Report'!M44,'Monthly Report'!M72,'Monthly Report'!M100,'Monthly Report'!M128)</f>
        <v>0</v>
      </c>
      <c r="N14" s="8">
        <f>SUM('Monthly Report'!N16,'Monthly Report'!N44,'Monthly Report'!N72,'Monthly Report'!N100,'Monthly Report'!N128)</f>
        <v>1363</v>
      </c>
      <c r="O14" s="8">
        <f>SUM('Monthly Report'!O16,'Monthly Report'!O44,'Monthly Report'!O72,'Monthly Report'!O100,'Monthly Report'!O128)</f>
        <v>11533000</v>
      </c>
      <c r="P14" s="8">
        <f>SUM('Monthly Report'!P16,'Monthly Report'!P44,'Monthly Report'!P72,'Monthly Report'!P100,'Monthly Report'!P128)</f>
        <v>0</v>
      </c>
      <c r="Q14" s="8">
        <f>SUM('Monthly Report'!Q16,'Monthly Report'!Q44,'Monthly Report'!Q72,'Monthly Report'!Q100,'Monthly Report'!Q128)</f>
        <v>0</v>
      </c>
      <c r="R14" s="8">
        <f>SUM('Monthly Report'!R16,'Monthly Report'!R44,'Monthly Report'!R72,'Monthly Report'!R100,'Monthly Report'!R128)</f>
        <v>0</v>
      </c>
      <c r="S14" s="8">
        <f>SUM('Monthly Report'!S16,'Monthly Report'!S44,'Monthly Report'!S72,'Monthly Report'!S100,'Monthly Report'!S128)</f>
        <v>0</v>
      </c>
      <c r="T14" s="8">
        <f>SUM('Monthly Report'!T16,'Monthly Report'!T44,'Monthly Report'!T72,'Monthly Report'!T100,'Monthly Report'!T128)</f>
        <v>0</v>
      </c>
      <c r="U14" s="8">
        <f>SUM('Monthly Report'!U16,'Monthly Report'!U44,'Monthly Report'!U72,'Monthly Report'!U100,'Monthly Report'!U128)</f>
        <v>0</v>
      </c>
      <c r="V14" s="8">
        <f>SUM('Monthly Report'!V16,'Monthly Report'!V44,'Monthly Report'!V72,'Monthly Report'!V100,'Monthly Report'!V128)</f>
        <v>0</v>
      </c>
      <c r="W14" s="8">
        <f t="shared" si="0"/>
        <v>0</v>
      </c>
      <c r="X14" s="8">
        <f t="shared" si="1"/>
        <v>1363</v>
      </c>
      <c r="Y14" s="8">
        <f t="shared" si="5"/>
        <v>1363</v>
      </c>
      <c r="Z14" s="40"/>
      <c r="AA14" s="50">
        <f t="shared" si="2"/>
        <v>1211</v>
      </c>
      <c r="AB14" s="50">
        <f t="shared" si="3"/>
        <v>152</v>
      </c>
      <c r="AD14" s="50">
        <f t="shared" si="4"/>
        <v>1211</v>
      </c>
      <c r="AE14" s="60"/>
      <c r="AF14" s="62">
        <v>31770</v>
      </c>
      <c r="AG14" s="67">
        <f t="shared" si="6"/>
        <v>4.2902108907774628E-2</v>
      </c>
    </row>
    <row r="15" spans="1:33" ht="25.5" customHeight="1" x14ac:dyDescent="0.25">
      <c r="A15" s="2" t="s">
        <v>28</v>
      </c>
      <c r="B15" s="8">
        <f>SUM('Monthly Report'!B17,'Monthly Report'!B45,'Monthly Report'!B73,'Monthly Report'!B101,'Monthly Report'!B129)</f>
        <v>4083</v>
      </c>
      <c r="C15" s="8">
        <f>SUM('Monthly Report'!C17,'Monthly Report'!C45,'Monthly Report'!C73,'Monthly Report'!C101,'Monthly Report'!C129)</f>
        <v>38312940</v>
      </c>
      <c r="D15" s="8">
        <f>SUM('Monthly Report'!D17,'Monthly Report'!D45,'Monthly Report'!D73,'Monthly Report'!D101,'Monthly Report'!D129)</f>
        <v>61</v>
      </c>
      <c r="E15" s="8">
        <f>SUM('Monthly Report'!E17,'Monthly Report'!E45,'Monthly Report'!E73,'Monthly Report'!E101,'Monthly Report'!E129)</f>
        <v>65</v>
      </c>
      <c r="F15" s="8">
        <f>SUM('Monthly Report'!F17,'Monthly Report'!F45,'Monthly Report'!F73,'Monthly Report'!F101,'Monthly Report'!F129)</f>
        <v>0</v>
      </c>
      <c r="G15" s="8">
        <f>SUM('Monthly Report'!G17,'Monthly Report'!G45,'Monthly Report'!G73,'Monthly Report'!G101,'Monthly Report'!G129)</f>
        <v>847</v>
      </c>
      <c r="H15" s="8">
        <f>SUM('Monthly Report'!H17,'Monthly Report'!H45,'Monthly Report'!H73,'Monthly Report'!H101,'Monthly Report'!H129)</f>
        <v>82</v>
      </c>
      <c r="I15" s="8">
        <f>SUM('Monthly Report'!I17,'Monthly Report'!I45,'Monthly Report'!I73,'Monthly Report'!I101,'Monthly Report'!I129)</f>
        <v>771000</v>
      </c>
      <c r="J15" s="8">
        <f>SUM('Monthly Report'!J17,'Monthly Report'!J45,'Monthly Report'!J73,'Monthly Report'!J101,'Monthly Report'!J129)</f>
        <v>0</v>
      </c>
      <c r="K15" s="8">
        <f>SUM('Monthly Report'!K17,'Monthly Report'!K45,'Monthly Report'!K73,'Monthly Report'!K101,'Monthly Report'!K129)</f>
        <v>57</v>
      </c>
      <c r="L15" s="8">
        <f>SUM('Monthly Report'!L17,'Monthly Report'!L45,'Monthly Report'!L73,'Monthly Report'!L101,'Monthly Report'!L129)</f>
        <v>0</v>
      </c>
      <c r="M15" s="8">
        <f>SUM('Monthly Report'!M17,'Monthly Report'!M45,'Monthly Report'!M73,'Monthly Report'!M101,'Monthly Report'!M129)</f>
        <v>32</v>
      </c>
      <c r="N15" s="8">
        <f>SUM('Monthly Report'!N17,'Monthly Report'!N45,'Monthly Report'!N73,'Monthly Report'!N101,'Monthly Report'!N129)</f>
        <v>4165</v>
      </c>
      <c r="O15" s="8">
        <f>SUM('Monthly Report'!O17,'Monthly Report'!O45,'Monthly Report'!O73,'Monthly Report'!O101,'Monthly Report'!O129)</f>
        <v>39083940</v>
      </c>
      <c r="P15" s="8">
        <f>SUM('Monthly Report'!P17,'Monthly Report'!P45,'Monthly Report'!P73,'Monthly Report'!P101,'Monthly Report'!P129)</f>
        <v>65</v>
      </c>
      <c r="Q15" s="8">
        <f>SUM('Monthly Report'!Q17,'Monthly Report'!Q45,'Monthly Report'!Q73,'Monthly Report'!Q101,'Monthly Report'!Q129)</f>
        <v>0</v>
      </c>
      <c r="R15" s="8">
        <f>SUM('Monthly Report'!R17,'Monthly Report'!R45,'Monthly Report'!R73,'Monthly Report'!R101,'Monthly Report'!R129)</f>
        <v>0</v>
      </c>
      <c r="S15" s="8">
        <f>SUM('Monthly Report'!S17,'Monthly Report'!S45,'Monthly Report'!S73,'Monthly Report'!S101,'Monthly Report'!S129)</f>
        <v>0</v>
      </c>
      <c r="T15" s="8">
        <f>SUM('Monthly Report'!T17,'Monthly Report'!T45,'Monthly Report'!T73,'Monthly Report'!T101,'Monthly Report'!T129)</f>
        <v>0</v>
      </c>
      <c r="U15" s="8">
        <f>SUM('Monthly Report'!U17,'Monthly Report'!U45,'Monthly Report'!U73,'Monthly Report'!U101,'Monthly Report'!U129)</f>
        <v>0</v>
      </c>
      <c r="V15" s="8">
        <f>SUM('Monthly Report'!V17,'Monthly Report'!V45,'Monthly Report'!V73,'Monthly Report'!V101,'Monthly Report'!V129)</f>
        <v>30</v>
      </c>
      <c r="W15" s="8">
        <f t="shared" si="0"/>
        <v>95</v>
      </c>
      <c r="X15" s="8">
        <f t="shared" si="1"/>
        <v>5227</v>
      </c>
      <c r="Y15" s="8">
        <f t="shared" si="5"/>
        <v>5322</v>
      </c>
      <c r="Z15" s="40"/>
      <c r="AA15" s="50">
        <f t="shared" si="2"/>
        <v>5151</v>
      </c>
      <c r="AB15" s="50">
        <f t="shared" si="3"/>
        <v>171</v>
      </c>
      <c r="AD15" s="50">
        <f t="shared" si="4"/>
        <v>5056</v>
      </c>
      <c r="AE15" s="60"/>
      <c r="AF15" s="62">
        <v>17588</v>
      </c>
      <c r="AG15" s="67">
        <f t="shared" si="6"/>
        <v>0.30259267682510804</v>
      </c>
    </row>
    <row r="16" spans="1:33" ht="25.5" customHeight="1" x14ac:dyDescent="0.25">
      <c r="A16" s="2" t="s">
        <v>29</v>
      </c>
      <c r="B16" s="8">
        <f>SUM('Monthly Report'!B18,'Monthly Report'!B46,'Monthly Report'!B74,'Monthly Report'!B102,'Monthly Report'!B130)</f>
        <v>2561</v>
      </c>
      <c r="C16" s="8">
        <f>SUM('Monthly Report'!C18,'Monthly Report'!C46,'Monthly Report'!C74,'Monthly Report'!C102,'Monthly Report'!C130)</f>
        <v>23147000</v>
      </c>
      <c r="D16" s="8">
        <f>SUM('Monthly Report'!D18,'Monthly Report'!D46,'Monthly Report'!D74,'Monthly Report'!D102,'Monthly Report'!D130)</f>
        <v>1249</v>
      </c>
      <c r="E16" s="8">
        <f>SUM('Monthly Report'!E18,'Monthly Report'!E46,'Monthly Report'!E74,'Monthly Report'!E102,'Monthly Report'!E130)</f>
        <v>25</v>
      </c>
      <c r="F16" s="8">
        <f>SUM('Monthly Report'!F18,'Monthly Report'!F46,'Monthly Report'!F74,'Monthly Report'!F102,'Monthly Report'!F130)</f>
        <v>49</v>
      </c>
      <c r="G16" s="8">
        <f>SUM('Monthly Report'!G18,'Monthly Report'!G46,'Monthly Report'!G74,'Monthly Report'!G102,'Monthly Report'!G130)</f>
        <v>580</v>
      </c>
      <c r="H16" s="8">
        <f>SUM('Monthly Report'!H18,'Monthly Report'!H46,'Monthly Report'!H74,'Monthly Report'!H102,'Monthly Report'!H130)</f>
        <v>125</v>
      </c>
      <c r="I16" s="8">
        <f>SUM('Monthly Report'!I18,'Monthly Report'!I46,'Monthly Report'!I74,'Monthly Report'!I102,'Monthly Report'!I130)</f>
        <v>1222000</v>
      </c>
      <c r="J16" s="8">
        <f>SUM('Monthly Report'!J18,'Monthly Report'!J46,'Monthly Report'!J74,'Monthly Report'!J102,'Monthly Report'!J130)</f>
        <v>0</v>
      </c>
      <c r="K16" s="8">
        <f>SUM('Monthly Report'!K18,'Monthly Report'!K46,'Monthly Report'!K74,'Monthly Report'!K102,'Monthly Report'!K130)</f>
        <v>0</v>
      </c>
      <c r="L16" s="8">
        <f>SUM('Monthly Report'!L18,'Monthly Report'!L46,'Monthly Report'!L74,'Monthly Report'!L102,'Monthly Report'!L130)</f>
        <v>0</v>
      </c>
      <c r="M16" s="8">
        <f>SUM('Monthly Report'!M18,'Monthly Report'!M46,'Monthly Report'!M74,'Monthly Report'!M102,'Monthly Report'!M130)</f>
        <v>22</v>
      </c>
      <c r="N16" s="8">
        <f>SUM('Monthly Report'!N18,'Monthly Report'!N46,'Monthly Report'!N74,'Monthly Report'!N102,'Monthly Report'!N130)</f>
        <v>2686</v>
      </c>
      <c r="O16" s="8">
        <f>SUM('Monthly Report'!O18,'Monthly Report'!O46,'Monthly Report'!O74,'Monthly Report'!O102,'Monthly Report'!O130)</f>
        <v>24369000</v>
      </c>
      <c r="P16" s="8">
        <f>SUM('Monthly Report'!P18,'Monthly Report'!P46,'Monthly Report'!P74,'Monthly Report'!P102,'Monthly Report'!P130)</f>
        <v>344</v>
      </c>
      <c r="Q16" s="8">
        <f>SUM('Monthly Report'!Q18,'Monthly Report'!Q46,'Monthly Report'!Q74,'Monthly Report'!Q102,'Monthly Report'!Q130)</f>
        <v>0</v>
      </c>
      <c r="R16" s="8">
        <f>SUM('Monthly Report'!R18,'Monthly Report'!R46,'Monthly Report'!R74,'Monthly Report'!R102,'Monthly Report'!R130)</f>
        <v>0</v>
      </c>
      <c r="S16" s="8">
        <f>SUM('Monthly Report'!S18,'Monthly Report'!S46,'Monthly Report'!S74,'Monthly Report'!S102,'Monthly Report'!S130)</f>
        <v>0</v>
      </c>
      <c r="T16" s="8">
        <f>SUM('Monthly Report'!T18,'Monthly Report'!T46,'Monthly Report'!T74,'Monthly Report'!T102,'Monthly Report'!T130)</f>
        <v>8</v>
      </c>
      <c r="U16" s="8">
        <f>SUM('Monthly Report'!U18,'Monthly Report'!U46,'Monthly Report'!U74,'Monthly Report'!U102,'Monthly Report'!U130)</f>
        <v>195</v>
      </c>
      <c r="V16" s="8">
        <f>SUM('Monthly Report'!V18,'Monthly Report'!V46,'Monthly Report'!V74,'Monthly Report'!V102,'Monthly Report'!V130)</f>
        <v>315</v>
      </c>
      <c r="W16" s="8">
        <f t="shared" si="0"/>
        <v>862</v>
      </c>
      <c r="X16" s="8">
        <f t="shared" si="1"/>
        <v>4611</v>
      </c>
      <c r="Y16" s="8">
        <f t="shared" si="5"/>
        <v>5473</v>
      </c>
      <c r="Z16" s="40"/>
      <c r="AA16" s="50">
        <f t="shared" si="2"/>
        <v>5326</v>
      </c>
      <c r="AB16" s="50">
        <f t="shared" si="3"/>
        <v>147</v>
      </c>
      <c r="AD16" s="50">
        <f t="shared" si="4"/>
        <v>4464</v>
      </c>
      <c r="AE16" s="60"/>
      <c r="AF16" s="62">
        <v>36960</v>
      </c>
      <c r="AG16" s="67">
        <f t="shared" si="6"/>
        <v>0.14807900432900434</v>
      </c>
    </row>
    <row r="17" spans="1:33" ht="25.5" customHeight="1" x14ac:dyDescent="0.25">
      <c r="A17" s="2" t="s">
        <v>30</v>
      </c>
      <c r="B17" s="8">
        <f>SUM('Monthly Report'!B19,'Monthly Report'!B47,'Monthly Report'!B75,'Monthly Report'!B103,'Monthly Report'!B131)</f>
        <v>592</v>
      </c>
      <c r="C17" s="8">
        <f>SUM('Monthly Report'!C19,'Monthly Report'!C47,'Monthly Report'!C75,'Monthly Report'!C103,'Monthly Report'!C131)</f>
        <v>3956471</v>
      </c>
      <c r="D17" s="8">
        <f>SUM('Monthly Report'!D19,'Monthly Report'!D47,'Monthly Report'!D75,'Monthly Report'!D103,'Monthly Report'!D131)</f>
        <v>5</v>
      </c>
      <c r="E17" s="8">
        <f>SUM('Monthly Report'!E19,'Monthly Report'!E47,'Monthly Report'!E75,'Monthly Report'!E103,'Monthly Report'!E131)</f>
        <v>0</v>
      </c>
      <c r="F17" s="8">
        <f>SUM('Monthly Report'!F19,'Monthly Report'!F47,'Monthly Report'!F75,'Monthly Report'!F103,'Monthly Report'!F131)</f>
        <v>0</v>
      </c>
      <c r="G17" s="8">
        <f>SUM('Monthly Report'!G19,'Monthly Report'!G47,'Monthly Report'!G75,'Monthly Report'!G103,'Monthly Report'!G131)</f>
        <v>456</v>
      </c>
      <c r="H17" s="8">
        <f>SUM('Monthly Report'!H19,'Monthly Report'!H47,'Monthly Report'!H75,'Monthly Report'!H103,'Monthly Report'!H131)</f>
        <v>102</v>
      </c>
      <c r="I17" s="8">
        <f>SUM('Monthly Report'!I19,'Monthly Report'!I47,'Monthly Report'!I75,'Monthly Report'!I103,'Monthly Report'!I131)</f>
        <v>710000</v>
      </c>
      <c r="J17" s="8">
        <f>SUM('Monthly Report'!J19,'Monthly Report'!J47,'Monthly Report'!J75,'Monthly Report'!J103,'Monthly Report'!J131)</f>
        <v>0</v>
      </c>
      <c r="K17" s="8">
        <f>SUM('Monthly Report'!K19,'Monthly Report'!K47,'Monthly Report'!K75,'Monthly Report'!K103,'Monthly Report'!K131)</f>
        <v>0</v>
      </c>
      <c r="L17" s="8">
        <f>SUM('Monthly Report'!L19,'Monthly Report'!L47,'Monthly Report'!L75,'Monthly Report'!L103,'Monthly Report'!L131)</f>
        <v>0</v>
      </c>
      <c r="M17" s="8">
        <f>SUM('Monthly Report'!M19,'Monthly Report'!M47,'Monthly Report'!M75,'Monthly Report'!M103,'Monthly Report'!M131)</f>
        <v>0</v>
      </c>
      <c r="N17" s="8">
        <f>SUM('Monthly Report'!N19,'Monthly Report'!N47,'Monthly Report'!N75,'Monthly Report'!N103,'Monthly Report'!N131)</f>
        <v>694</v>
      </c>
      <c r="O17" s="8">
        <f>SUM('Monthly Report'!O19,'Monthly Report'!O47,'Monthly Report'!O75,'Monthly Report'!O103,'Monthly Report'!O131)</f>
        <v>4666471</v>
      </c>
      <c r="P17" s="8">
        <f>SUM('Monthly Report'!P19,'Monthly Report'!P47,'Monthly Report'!P75,'Monthly Report'!P103,'Monthly Report'!P131)</f>
        <v>221</v>
      </c>
      <c r="Q17" s="8">
        <f>SUM('Monthly Report'!Q19,'Monthly Report'!Q47,'Monthly Report'!Q75,'Monthly Report'!Q103,'Monthly Report'!Q131)</f>
        <v>0</v>
      </c>
      <c r="R17" s="8">
        <f>SUM('Monthly Report'!R19,'Monthly Report'!R47,'Monthly Report'!R75,'Monthly Report'!R103,'Monthly Report'!R131)</f>
        <v>0</v>
      </c>
      <c r="S17" s="8">
        <f>SUM('Monthly Report'!S19,'Monthly Report'!S47,'Monthly Report'!S75,'Monthly Report'!S103,'Monthly Report'!S131)</f>
        <v>0</v>
      </c>
      <c r="T17" s="8">
        <f>SUM('Monthly Report'!T19,'Monthly Report'!T47,'Monthly Report'!T75,'Monthly Report'!T103,'Monthly Report'!T131)</f>
        <v>9</v>
      </c>
      <c r="U17" s="8">
        <f>SUM('Monthly Report'!U19,'Monthly Report'!U47,'Monthly Report'!U75,'Monthly Report'!U103,'Monthly Report'!U131)</f>
        <v>9</v>
      </c>
      <c r="V17" s="8">
        <f>SUM('Monthly Report'!V19,'Monthly Report'!V47,'Monthly Report'!V75,'Monthly Report'!V103,'Monthly Report'!V131)</f>
        <v>158</v>
      </c>
      <c r="W17" s="8">
        <f t="shared" si="0"/>
        <v>397</v>
      </c>
      <c r="X17" s="8">
        <f t="shared" si="1"/>
        <v>1155</v>
      </c>
      <c r="Y17" s="8">
        <f t="shared" si="5"/>
        <v>1552</v>
      </c>
      <c r="Z17" s="40"/>
      <c r="AA17" s="50">
        <f t="shared" si="2"/>
        <v>1450</v>
      </c>
      <c r="AB17" s="50">
        <f t="shared" si="3"/>
        <v>102</v>
      </c>
      <c r="AD17" s="50">
        <f t="shared" si="4"/>
        <v>1053</v>
      </c>
      <c r="AE17" s="60"/>
      <c r="AF17" s="62">
        <v>33018</v>
      </c>
      <c r="AG17" s="67">
        <f t="shared" si="6"/>
        <v>4.7004664122599793E-2</v>
      </c>
    </row>
    <row r="18" spans="1:33" ht="25.5" customHeight="1" x14ac:dyDescent="0.25">
      <c r="A18" s="2" t="s">
        <v>31</v>
      </c>
      <c r="B18" s="8">
        <f>SUM('Monthly Report'!B20,'Monthly Report'!B48,'Monthly Report'!B76,'Monthly Report'!B104,'Monthly Report'!B132)</f>
        <v>849</v>
      </c>
      <c r="C18" s="8">
        <f>SUM('Monthly Report'!C20,'Monthly Report'!C48,'Monthly Report'!C76,'Monthly Report'!C104,'Monthly Report'!C132)</f>
        <v>7446000</v>
      </c>
      <c r="D18" s="8">
        <f>SUM('Monthly Report'!D20,'Monthly Report'!D48,'Monthly Report'!D76,'Monthly Report'!D104,'Monthly Report'!D132)</f>
        <v>55</v>
      </c>
      <c r="E18" s="8">
        <f>SUM('Monthly Report'!E20,'Monthly Report'!E48,'Monthly Report'!E76,'Monthly Report'!E104,'Monthly Report'!E132)</f>
        <v>0</v>
      </c>
      <c r="F18" s="8">
        <f>SUM('Monthly Report'!F20,'Monthly Report'!F48,'Monthly Report'!F76,'Monthly Report'!F104,'Monthly Report'!F132)</f>
        <v>0</v>
      </c>
      <c r="G18" s="8">
        <f>SUM('Monthly Report'!G20,'Monthly Report'!G48,'Monthly Report'!G76,'Monthly Report'!G104,'Monthly Report'!G132)</f>
        <v>6</v>
      </c>
      <c r="H18" s="8">
        <f>SUM('Monthly Report'!H20,'Monthly Report'!H48,'Monthly Report'!H76,'Monthly Report'!H104,'Monthly Report'!H132)</f>
        <v>0</v>
      </c>
      <c r="I18" s="8">
        <f>SUM('Monthly Report'!I20,'Monthly Report'!I48,'Monthly Report'!I76,'Monthly Report'!I104,'Monthly Report'!I132)</f>
        <v>0</v>
      </c>
      <c r="J18" s="8">
        <f>SUM('Monthly Report'!J20,'Monthly Report'!J48,'Monthly Report'!J76,'Monthly Report'!J104,'Monthly Report'!J132)</f>
        <v>0</v>
      </c>
      <c r="K18" s="8">
        <f>SUM('Monthly Report'!K20,'Monthly Report'!K48,'Monthly Report'!K76,'Monthly Report'!K104,'Monthly Report'!K132)</f>
        <v>0</v>
      </c>
      <c r="L18" s="8">
        <f>SUM('Monthly Report'!L20,'Monthly Report'!L48,'Monthly Report'!L76,'Monthly Report'!L104,'Monthly Report'!L132)</f>
        <v>0</v>
      </c>
      <c r="M18" s="8">
        <f>SUM('Monthly Report'!M20,'Monthly Report'!M48,'Monthly Report'!M76,'Monthly Report'!M104,'Monthly Report'!M132)</f>
        <v>0</v>
      </c>
      <c r="N18" s="8">
        <f>SUM('Monthly Report'!N20,'Monthly Report'!N48,'Monthly Report'!N76,'Monthly Report'!N104,'Monthly Report'!N132)</f>
        <v>849</v>
      </c>
      <c r="O18" s="8">
        <f>SUM('Monthly Report'!O20,'Monthly Report'!O48,'Monthly Report'!O76,'Monthly Report'!O104,'Monthly Report'!O132)</f>
        <v>7446000</v>
      </c>
      <c r="P18" s="8">
        <f>SUM('Monthly Report'!P20,'Monthly Report'!P48,'Monthly Report'!P76,'Monthly Report'!P104,'Monthly Report'!P132)</f>
        <v>18</v>
      </c>
      <c r="Q18" s="8">
        <f>SUM('Monthly Report'!Q20,'Monthly Report'!Q48,'Monthly Report'!Q76,'Monthly Report'!Q104,'Monthly Report'!Q132)</f>
        <v>0</v>
      </c>
      <c r="R18" s="8">
        <f>SUM('Monthly Report'!R20,'Monthly Report'!R48,'Monthly Report'!R76,'Monthly Report'!R104,'Monthly Report'!R132)</f>
        <v>0</v>
      </c>
      <c r="S18" s="8">
        <f>SUM('Monthly Report'!S20,'Monthly Report'!S48,'Monthly Report'!S76,'Monthly Report'!S104,'Monthly Report'!S132)</f>
        <v>0</v>
      </c>
      <c r="T18" s="8">
        <f>SUM('Monthly Report'!T20,'Monthly Report'!T48,'Monthly Report'!T76,'Monthly Report'!T104,'Monthly Report'!T132)</f>
        <v>7</v>
      </c>
      <c r="U18" s="8">
        <f>SUM('Monthly Report'!U20,'Monthly Report'!U48,'Monthly Report'!U76,'Monthly Report'!U104,'Monthly Report'!U132)</f>
        <v>0</v>
      </c>
      <c r="V18" s="8">
        <f>SUM('Monthly Report'!V20,'Monthly Report'!V48,'Monthly Report'!V76,'Monthly Report'!V104,'Monthly Report'!V132)</f>
        <v>7</v>
      </c>
      <c r="W18" s="8">
        <f t="shared" si="0"/>
        <v>32</v>
      </c>
      <c r="X18" s="8">
        <f t="shared" si="1"/>
        <v>910</v>
      </c>
      <c r="Y18" s="8">
        <f t="shared" si="5"/>
        <v>942</v>
      </c>
      <c r="Z18" s="40"/>
      <c r="AA18" s="50">
        <f t="shared" si="2"/>
        <v>942</v>
      </c>
      <c r="AB18" s="50">
        <f t="shared" si="3"/>
        <v>0</v>
      </c>
      <c r="AD18" s="50">
        <f t="shared" si="4"/>
        <v>910</v>
      </c>
      <c r="AE18" s="60"/>
      <c r="AF18" s="62">
        <v>25979</v>
      </c>
      <c r="AG18" s="67">
        <f t="shared" si="6"/>
        <v>3.6260056199237847E-2</v>
      </c>
    </row>
    <row r="19" spans="1:33" ht="25.5" customHeight="1" x14ac:dyDescent="0.25">
      <c r="A19" s="2" t="s">
        <v>32</v>
      </c>
      <c r="B19" s="8">
        <f>SUM('Monthly Report'!B21,'Monthly Report'!B49,'Monthly Report'!B77,'Monthly Report'!B105,'Monthly Report'!B133)</f>
        <v>2043</v>
      </c>
      <c r="C19" s="8">
        <f>SUM('Monthly Report'!C21,'Monthly Report'!C49,'Monthly Report'!C77,'Monthly Report'!C105,'Monthly Report'!C133)</f>
        <v>20395000</v>
      </c>
      <c r="D19" s="8">
        <f>SUM('Monthly Report'!D21,'Monthly Report'!D49,'Monthly Report'!D77,'Monthly Report'!D105,'Monthly Report'!D133)</f>
        <v>1</v>
      </c>
      <c r="E19" s="8">
        <f>SUM('Monthly Report'!E21,'Monthly Report'!E49,'Monthly Report'!E77,'Monthly Report'!E105,'Monthly Report'!E133)</f>
        <v>784</v>
      </c>
      <c r="F19" s="8">
        <f>SUM('Monthly Report'!F21,'Monthly Report'!F49,'Monthly Report'!F77,'Monthly Report'!F105,'Monthly Report'!F133)</f>
        <v>267</v>
      </c>
      <c r="G19" s="8">
        <f>SUM('Monthly Report'!G21,'Monthly Report'!G49,'Monthly Report'!G77,'Monthly Report'!G105,'Monthly Report'!G133)</f>
        <v>1999</v>
      </c>
      <c r="H19" s="8">
        <f>SUM('Monthly Report'!H21,'Monthly Report'!H49,'Monthly Report'!H77,'Monthly Report'!H105,'Monthly Report'!H133)</f>
        <v>0</v>
      </c>
      <c r="I19" s="8">
        <f>SUM('Monthly Report'!I21,'Monthly Report'!I49,'Monthly Report'!I77,'Monthly Report'!I105,'Monthly Report'!I133)</f>
        <v>0</v>
      </c>
      <c r="J19" s="8">
        <f>SUM('Monthly Report'!J21,'Monthly Report'!J49,'Monthly Report'!J77,'Monthly Report'!J105,'Monthly Report'!J133)</f>
        <v>0</v>
      </c>
      <c r="K19" s="8">
        <f>SUM('Monthly Report'!K21,'Monthly Report'!K49,'Monthly Report'!K77,'Monthly Report'!K105,'Monthly Report'!K133)</f>
        <v>0</v>
      </c>
      <c r="L19" s="8">
        <f>SUM('Monthly Report'!L21,'Monthly Report'!L49,'Monthly Report'!L77,'Monthly Report'!L105,'Monthly Report'!L133)</f>
        <v>0</v>
      </c>
      <c r="M19" s="8">
        <f>SUM('Monthly Report'!M21,'Monthly Report'!M49,'Monthly Report'!M77,'Monthly Report'!M105,'Monthly Report'!M133)</f>
        <v>1909</v>
      </c>
      <c r="N19" s="8">
        <f>SUM('Monthly Report'!N21,'Monthly Report'!N49,'Monthly Report'!N77,'Monthly Report'!N105,'Monthly Report'!N133)</f>
        <v>2043</v>
      </c>
      <c r="O19" s="8">
        <f>SUM('Monthly Report'!O21,'Monthly Report'!O49,'Monthly Report'!O77,'Monthly Report'!O105,'Monthly Report'!O133)</f>
        <v>20395000</v>
      </c>
      <c r="P19" s="8">
        <f>SUM('Monthly Report'!P21,'Monthly Report'!P49,'Monthly Report'!P77,'Monthly Report'!P105,'Monthly Report'!P133)</f>
        <v>87</v>
      </c>
      <c r="Q19" s="8">
        <f>SUM('Monthly Report'!Q21,'Monthly Report'!Q49,'Monthly Report'!Q77,'Monthly Report'!Q105,'Monthly Report'!Q133)</f>
        <v>0</v>
      </c>
      <c r="R19" s="8">
        <f>SUM('Monthly Report'!R21,'Monthly Report'!R49,'Monthly Report'!R77,'Monthly Report'!R105,'Monthly Report'!R133)</f>
        <v>0</v>
      </c>
      <c r="S19" s="8">
        <f>SUM('Monthly Report'!S21,'Monthly Report'!S49,'Monthly Report'!S77,'Monthly Report'!S105,'Monthly Report'!S133)</f>
        <v>0</v>
      </c>
      <c r="T19" s="8">
        <f>SUM('Monthly Report'!T21,'Monthly Report'!T49,'Monthly Report'!T77,'Monthly Report'!T105,'Monthly Report'!T133)</f>
        <v>1</v>
      </c>
      <c r="U19" s="8">
        <f>SUM('Monthly Report'!U21,'Monthly Report'!U49,'Monthly Report'!U77,'Monthly Report'!U105,'Monthly Report'!U133)</f>
        <v>1</v>
      </c>
      <c r="V19" s="8">
        <f>SUM('Monthly Report'!V21,'Monthly Report'!V49,'Monthly Report'!V77,'Monthly Report'!V105,'Monthly Report'!V133)</f>
        <v>1</v>
      </c>
      <c r="W19" s="8">
        <f t="shared" si="0"/>
        <v>90</v>
      </c>
      <c r="X19" s="8">
        <f t="shared" si="1"/>
        <v>7003</v>
      </c>
      <c r="Y19" s="8">
        <f t="shared" si="5"/>
        <v>7093</v>
      </c>
      <c r="Z19" s="40"/>
      <c r="AA19" s="50">
        <f t="shared" si="2"/>
        <v>5184</v>
      </c>
      <c r="AB19" s="50">
        <f t="shared" si="3"/>
        <v>1909</v>
      </c>
      <c r="AD19" s="50">
        <f t="shared" si="4"/>
        <v>5094</v>
      </c>
      <c r="AE19" s="60"/>
      <c r="AF19" s="62">
        <v>27822</v>
      </c>
      <c r="AG19" s="67">
        <f t="shared" si="6"/>
        <v>0.25494213212565597</v>
      </c>
    </row>
    <row r="20" spans="1:33" ht="25.5" customHeight="1" x14ac:dyDescent="0.25">
      <c r="A20" s="2" t="s">
        <v>33</v>
      </c>
      <c r="B20" s="8">
        <f>SUM('Monthly Report'!B22,'Monthly Report'!B50,'Monthly Report'!B78,'Monthly Report'!B106,'Monthly Report'!B134)</f>
        <v>4813</v>
      </c>
      <c r="C20" s="8">
        <f>SUM('Monthly Report'!C22,'Monthly Report'!C50,'Monthly Report'!C78,'Monthly Report'!C106,'Monthly Report'!C134)</f>
        <v>25213980</v>
      </c>
      <c r="D20" s="8">
        <f>SUM('Monthly Report'!D22,'Monthly Report'!D50,'Monthly Report'!D78,'Monthly Report'!D106,'Monthly Report'!D134)</f>
        <v>3</v>
      </c>
      <c r="E20" s="8">
        <f>SUM('Monthly Report'!E22,'Monthly Report'!E50,'Monthly Report'!E78,'Monthly Report'!E106,'Monthly Report'!E134)</f>
        <v>106</v>
      </c>
      <c r="F20" s="8">
        <f>SUM('Monthly Report'!F22,'Monthly Report'!F50,'Monthly Report'!F78,'Monthly Report'!F106,'Monthly Report'!F134)</f>
        <v>2112</v>
      </c>
      <c r="G20" s="8">
        <f>SUM('Monthly Report'!G22,'Monthly Report'!G50,'Monthly Report'!G78,'Monthly Report'!G106,'Monthly Report'!G134)</f>
        <v>272</v>
      </c>
      <c r="H20" s="8">
        <f>SUM('Monthly Report'!H22,'Monthly Report'!H50,'Monthly Report'!H78,'Monthly Report'!H106,'Monthly Report'!H134)</f>
        <v>0</v>
      </c>
      <c r="I20" s="8">
        <f>SUM('Monthly Report'!I22,'Monthly Report'!I50,'Monthly Report'!I78,'Monthly Report'!I106,'Monthly Report'!I134)</f>
        <v>0</v>
      </c>
      <c r="J20" s="8">
        <f>SUM('Monthly Report'!J22,'Monthly Report'!J50,'Monthly Report'!J78,'Monthly Report'!J106,'Monthly Report'!J134)</f>
        <v>0</v>
      </c>
      <c r="K20" s="8">
        <f>SUM('Monthly Report'!K22,'Monthly Report'!K50,'Monthly Report'!K78,'Monthly Report'!K106,'Monthly Report'!K134)</f>
        <v>0</v>
      </c>
      <c r="L20" s="8">
        <f>SUM('Monthly Report'!L22,'Monthly Report'!L50,'Monthly Report'!L78,'Monthly Report'!L106,'Monthly Report'!L134)</f>
        <v>0</v>
      </c>
      <c r="M20" s="8">
        <f>SUM('Monthly Report'!M22,'Monthly Report'!M50,'Monthly Report'!M78,'Monthly Report'!M106,'Monthly Report'!M134)</f>
        <v>63</v>
      </c>
      <c r="N20" s="8">
        <f>SUM('Monthly Report'!N22,'Monthly Report'!N50,'Monthly Report'!N78,'Monthly Report'!N106,'Monthly Report'!N134)</f>
        <v>4813</v>
      </c>
      <c r="O20" s="8">
        <f>SUM('Monthly Report'!O22,'Monthly Report'!O50,'Monthly Report'!O78,'Monthly Report'!O106,'Monthly Report'!O134)</f>
        <v>25213980</v>
      </c>
      <c r="P20" s="8">
        <f>SUM('Monthly Report'!P22,'Monthly Report'!P50,'Monthly Report'!P78,'Monthly Report'!P106,'Monthly Report'!P134)</f>
        <v>12</v>
      </c>
      <c r="Q20" s="8">
        <f>SUM('Monthly Report'!Q22,'Monthly Report'!Q50,'Monthly Report'!Q78,'Monthly Report'!Q106,'Monthly Report'!Q134)</f>
        <v>1</v>
      </c>
      <c r="R20" s="8">
        <f>SUM('Monthly Report'!R22,'Monthly Report'!R50,'Monthly Report'!R78,'Monthly Report'!R106,'Monthly Report'!R134)</f>
        <v>1</v>
      </c>
      <c r="S20" s="8">
        <f>SUM('Monthly Report'!S22,'Monthly Report'!S50,'Monthly Report'!S78,'Monthly Report'!S106,'Monthly Report'!S134)</f>
        <v>0</v>
      </c>
      <c r="T20" s="8">
        <f>SUM('Monthly Report'!T22,'Monthly Report'!T50,'Monthly Report'!T78,'Monthly Report'!T106,'Monthly Report'!T134)</f>
        <v>4</v>
      </c>
      <c r="U20" s="8">
        <f>SUM('Monthly Report'!U22,'Monthly Report'!U50,'Monthly Report'!U78,'Monthly Report'!U106,'Monthly Report'!U134)</f>
        <v>1</v>
      </c>
      <c r="V20" s="8">
        <f>SUM('Monthly Report'!V22,'Monthly Report'!V50,'Monthly Report'!V78,'Monthly Report'!V106,'Monthly Report'!V134)</f>
        <v>59</v>
      </c>
      <c r="W20" s="8">
        <f t="shared" si="0"/>
        <v>78</v>
      </c>
      <c r="X20" s="8">
        <f t="shared" si="1"/>
        <v>7369</v>
      </c>
      <c r="Y20" s="8">
        <f t="shared" si="5"/>
        <v>7447</v>
      </c>
      <c r="Z20" s="40"/>
      <c r="AA20" s="50">
        <f t="shared" si="2"/>
        <v>7384</v>
      </c>
      <c r="AB20" s="50">
        <f t="shared" si="3"/>
        <v>63</v>
      </c>
      <c r="AD20" s="50">
        <f t="shared" si="4"/>
        <v>7306</v>
      </c>
      <c r="AE20" s="60"/>
      <c r="AF20" s="62">
        <v>28040</v>
      </c>
      <c r="AG20" s="67">
        <f t="shared" si="6"/>
        <v>0.26558487874465048</v>
      </c>
    </row>
    <row r="21" spans="1:33" ht="25.5" customHeight="1" x14ac:dyDescent="0.25">
      <c r="A21" s="2" t="s">
        <v>34</v>
      </c>
      <c r="B21" s="8">
        <f>SUM('Monthly Report'!B23,'Monthly Report'!B51,'Monthly Report'!B79,'Monthly Report'!B107,'Monthly Report'!B135)</f>
        <v>5961</v>
      </c>
      <c r="C21" s="8">
        <f>SUM('Monthly Report'!C23,'Monthly Report'!C51,'Monthly Report'!C79,'Monthly Report'!C107,'Monthly Report'!C135)</f>
        <v>39443500</v>
      </c>
      <c r="D21" s="8">
        <f>SUM('Monthly Report'!D23,'Monthly Report'!D51,'Monthly Report'!D79,'Monthly Report'!D107,'Monthly Report'!D135)</f>
        <v>0</v>
      </c>
      <c r="E21" s="8">
        <f>SUM('Monthly Report'!E23,'Monthly Report'!E51,'Monthly Report'!E79,'Monthly Report'!E107,'Monthly Report'!E135)</f>
        <v>0</v>
      </c>
      <c r="F21" s="8">
        <f>SUM('Monthly Report'!F23,'Monthly Report'!F51,'Monthly Report'!F79,'Monthly Report'!F107,'Monthly Report'!F135)</f>
        <v>0</v>
      </c>
      <c r="G21" s="8">
        <f>SUM('Monthly Report'!G23,'Monthly Report'!G51,'Monthly Report'!G79,'Monthly Report'!G107,'Monthly Report'!G135)</f>
        <v>0</v>
      </c>
      <c r="H21" s="8">
        <f>SUM('Monthly Report'!H23,'Monthly Report'!H51,'Monthly Report'!H79,'Monthly Report'!H107,'Monthly Report'!H135)</f>
        <v>30</v>
      </c>
      <c r="I21" s="8">
        <f>SUM('Monthly Report'!I23,'Monthly Report'!I51,'Monthly Report'!I79,'Monthly Report'!I107,'Monthly Report'!I135)</f>
        <v>150000</v>
      </c>
      <c r="J21" s="8">
        <f>SUM('Monthly Report'!J23,'Monthly Report'!J51,'Monthly Report'!J79,'Monthly Report'!J107,'Monthly Report'!J135)</f>
        <v>0</v>
      </c>
      <c r="K21" s="8">
        <f>SUM('Monthly Report'!K23,'Monthly Report'!K51,'Monthly Report'!K79,'Monthly Report'!K107,'Monthly Report'!K135)</f>
        <v>0</v>
      </c>
      <c r="L21" s="8">
        <f>SUM('Monthly Report'!L23,'Monthly Report'!L51,'Monthly Report'!L79,'Monthly Report'!L107,'Monthly Report'!L135)</f>
        <v>0</v>
      </c>
      <c r="M21" s="8">
        <f>SUM('Monthly Report'!M23,'Monthly Report'!M51,'Monthly Report'!M79,'Monthly Report'!M107,'Monthly Report'!M135)</f>
        <v>0</v>
      </c>
      <c r="N21" s="8">
        <f>SUM('Monthly Report'!N23,'Monthly Report'!N51,'Monthly Report'!N79,'Monthly Report'!N107,'Monthly Report'!N135)</f>
        <v>5991</v>
      </c>
      <c r="O21" s="8">
        <f>SUM('Monthly Report'!O23,'Monthly Report'!O51,'Monthly Report'!O79,'Monthly Report'!O107,'Monthly Report'!O135)</f>
        <v>39593500</v>
      </c>
      <c r="P21" s="8">
        <f>SUM('Monthly Report'!P23,'Monthly Report'!P51,'Monthly Report'!P79,'Monthly Report'!P107,'Monthly Report'!P135)</f>
        <v>54</v>
      </c>
      <c r="Q21" s="8">
        <f>SUM('Monthly Report'!Q23,'Monthly Report'!Q51,'Monthly Report'!Q79,'Monthly Report'!Q107,'Monthly Report'!Q135)</f>
        <v>0</v>
      </c>
      <c r="R21" s="8">
        <f>SUM('Monthly Report'!R23,'Monthly Report'!R51,'Monthly Report'!R79,'Monthly Report'!R107,'Monthly Report'!R135)</f>
        <v>0</v>
      </c>
      <c r="S21" s="8">
        <f>SUM('Monthly Report'!S23,'Monthly Report'!S51,'Monthly Report'!S79,'Monthly Report'!S107,'Monthly Report'!S135)</f>
        <v>0</v>
      </c>
      <c r="T21" s="8">
        <f>SUM('Monthly Report'!T23,'Monthly Report'!T51,'Monthly Report'!T79,'Monthly Report'!T107,'Monthly Report'!T135)</f>
        <v>1</v>
      </c>
      <c r="U21" s="8">
        <f>SUM('Monthly Report'!U23,'Monthly Report'!U51,'Monthly Report'!U79,'Monthly Report'!U107,'Monthly Report'!U135)</f>
        <v>0</v>
      </c>
      <c r="V21" s="8">
        <f>SUM('Monthly Report'!V23,'Monthly Report'!V51,'Monthly Report'!V79,'Monthly Report'!V107,'Monthly Report'!V135)</f>
        <v>8</v>
      </c>
      <c r="W21" s="8">
        <f t="shared" si="0"/>
        <v>63</v>
      </c>
      <c r="X21" s="8">
        <f t="shared" si="1"/>
        <v>5991</v>
      </c>
      <c r="Y21" s="8">
        <f t="shared" si="5"/>
        <v>6054</v>
      </c>
      <c r="Z21" s="40"/>
      <c r="AA21" s="50">
        <f t="shared" si="2"/>
        <v>6024</v>
      </c>
      <c r="AB21" s="50">
        <f t="shared" si="3"/>
        <v>30</v>
      </c>
      <c r="AD21" s="50">
        <f t="shared" si="4"/>
        <v>5961</v>
      </c>
      <c r="AE21" s="60"/>
      <c r="AF21" s="62">
        <v>24405</v>
      </c>
      <c r="AG21" s="67">
        <f t="shared" si="6"/>
        <v>0.2480639213275968</v>
      </c>
    </row>
    <row r="22" spans="1:33" ht="25.5" customHeight="1" x14ac:dyDescent="0.25">
      <c r="A22" s="2" t="s">
        <v>35</v>
      </c>
      <c r="B22" s="8">
        <f>SUM('Monthly Report'!B24,'Monthly Report'!B52,'Monthly Report'!B80,'Monthly Report'!B108,'Monthly Report'!B136)</f>
        <v>243</v>
      </c>
      <c r="C22" s="8">
        <f>SUM('Monthly Report'!C24,'Monthly Report'!C52,'Monthly Report'!C80,'Monthly Report'!C108,'Monthly Report'!C136)</f>
        <v>2286000</v>
      </c>
      <c r="D22" s="8">
        <f>SUM('Monthly Report'!D24,'Monthly Report'!D52,'Monthly Report'!D80,'Monthly Report'!D108,'Monthly Report'!D136)</f>
        <v>782</v>
      </c>
      <c r="E22" s="8">
        <f>SUM('Monthly Report'!E24,'Monthly Report'!E52,'Monthly Report'!E80,'Monthly Report'!E108,'Monthly Report'!E136)</f>
        <v>32</v>
      </c>
      <c r="F22" s="8">
        <f>SUM('Monthly Report'!F24,'Monthly Report'!F52,'Monthly Report'!F80,'Monthly Report'!F108,'Monthly Report'!F136)</f>
        <v>0</v>
      </c>
      <c r="G22" s="8">
        <f>SUM('Monthly Report'!G24,'Monthly Report'!G52,'Monthly Report'!G80,'Monthly Report'!G108,'Monthly Report'!G136)</f>
        <v>3960</v>
      </c>
      <c r="H22" s="8">
        <f>SUM('Monthly Report'!H24,'Monthly Report'!H52,'Monthly Report'!H80,'Monthly Report'!H108,'Monthly Report'!H136)</f>
        <v>69</v>
      </c>
      <c r="I22" s="8">
        <f>SUM('Monthly Report'!I24,'Monthly Report'!I52,'Monthly Report'!I80,'Monthly Report'!I108,'Monthly Report'!I136)</f>
        <v>690000</v>
      </c>
      <c r="J22" s="8">
        <f>SUM('Monthly Report'!J24,'Monthly Report'!J52,'Monthly Report'!J80,'Monthly Report'!J108,'Monthly Report'!J136)</f>
        <v>0</v>
      </c>
      <c r="K22" s="8">
        <f>SUM('Monthly Report'!K24,'Monthly Report'!K52,'Monthly Report'!K80,'Monthly Report'!K108,'Monthly Report'!K136)</f>
        <v>0</v>
      </c>
      <c r="L22" s="8">
        <f>SUM('Monthly Report'!L24,'Monthly Report'!L52,'Monthly Report'!L80,'Monthly Report'!L108,'Monthly Report'!L136)</f>
        <v>0</v>
      </c>
      <c r="M22" s="8">
        <f>SUM('Monthly Report'!M24,'Monthly Report'!M52,'Monthly Report'!M80,'Monthly Report'!M108,'Monthly Report'!M136)</f>
        <v>90</v>
      </c>
      <c r="N22" s="8">
        <f>SUM('Monthly Report'!N24,'Monthly Report'!N52,'Monthly Report'!N80,'Monthly Report'!N108,'Monthly Report'!N136)</f>
        <v>312</v>
      </c>
      <c r="O22" s="8">
        <f>SUM('Monthly Report'!O24,'Monthly Report'!O52,'Monthly Report'!O80,'Monthly Report'!O108,'Monthly Report'!O136)</f>
        <v>2976000</v>
      </c>
      <c r="P22" s="8">
        <f>SUM('Monthly Report'!P24,'Monthly Report'!P52,'Monthly Report'!P80,'Monthly Report'!P108,'Monthly Report'!P136)</f>
        <v>4</v>
      </c>
      <c r="Q22" s="8">
        <f>SUM('Monthly Report'!Q24,'Monthly Report'!Q52,'Monthly Report'!Q80,'Monthly Report'!Q108,'Monthly Report'!Q136)</f>
        <v>0</v>
      </c>
      <c r="R22" s="8">
        <f>SUM('Monthly Report'!R24,'Monthly Report'!R52,'Monthly Report'!R80,'Monthly Report'!R108,'Monthly Report'!R136)</f>
        <v>0</v>
      </c>
      <c r="S22" s="8">
        <f>SUM('Monthly Report'!S24,'Monthly Report'!S52,'Monthly Report'!S80,'Monthly Report'!S108,'Monthly Report'!S136)</f>
        <v>0</v>
      </c>
      <c r="T22" s="8">
        <f>SUM('Monthly Report'!T24,'Monthly Report'!T52,'Monthly Report'!T80,'Monthly Report'!T108,'Monthly Report'!T136)</f>
        <v>6</v>
      </c>
      <c r="U22" s="8">
        <f>SUM('Monthly Report'!U24,'Monthly Report'!U52,'Monthly Report'!U80,'Monthly Report'!U108,'Monthly Report'!U136)</f>
        <v>1</v>
      </c>
      <c r="V22" s="8">
        <f>SUM('Monthly Report'!V24,'Monthly Report'!V52,'Monthly Report'!V80,'Monthly Report'!V108,'Monthly Report'!V136)</f>
        <v>471</v>
      </c>
      <c r="W22" s="8">
        <f t="shared" si="0"/>
        <v>482</v>
      </c>
      <c r="X22" s="8">
        <f t="shared" si="1"/>
        <v>5176</v>
      </c>
      <c r="Y22" s="8">
        <f t="shared" si="5"/>
        <v>5658</v>
      </c>
      <c r="Z22" s="40"/>
      <c r="AA22" s="50">
        <f t="shared" si="2"/>
        <v>5499</v>
      </c>
      <c r="AB22" s="50">
        <f>SUM(H22,J22:M22)</f>
        <v>159</v>
      </c>
      <c r="AD22" s="50">
        <f t="shared" si="4"/>
        <v>5017</v>
      </c>
      <c r="AE22" s="60"/>
      <c r="AF22" s="62">
        <v>22190</v>
      </c>
      <c r="AG22" s="67">
        <f t="shared" si="6"/>
        <v>0.25497972059486257</v>
      </c>
    </row>
    <row r="23" spans="1:33" ht="25.5" customHeight="1" x14ac:dyDescent="0.25">
      <c r="A23" s="2" t="s">
        <v>36</v>
      </c>
      <c r="B23" s="8">
        <f>SUM('Monthly Report'!B25,'Monthly Report'!B53,'Monthly Report'!B81,'Monthly Report'!B109,'Monthly Report'!B137)</f>
        <v>736</v>
      </c>
      <c r="C23" s="8">
        <f>SUM('Monthly Report'!C25,'Monthly Report'!C53,'Monthly Report'!C81,'Monthly Report'!C109,'Monthly Report'!C137)</f>
        <v>6218315</v>
      </c>
      <c r="D23" s="8">
        <f>SUM('Monthly Report'!D25,'Monthly Report'!D53,'Monthly Report'!D81,'Monthly Report'!D109,'Monthly Report'!D137)</f>
        <v>100</v>
      </c>
      <c r="E23" s="8">
        <f>SUM('Monthly Report'!E25,'Monthly Report'!E53,'Monthly Report'!E81,'Monthly Report'!E109,'Monthly Report'!E137)</f>
        <v>0</v>
      </c>
      <c r="F23" s="8">
        <f>SUM('Monthly Report'!F25,'Monthly Report'!F53,'Monthly Report'!F81,'Monthly Report'!F109,'Monthly Report'!F137)</f>
        <v>2</v>
      </c>
      <c r="G23" s="8">
        <f>SUM('Monthly Report'!G25,'Monthly Report'!G53,'Monthly Report'!G81,'Monthly Report'!G109,'Monthly Report'!G137)</f>
        <v>0</v>
      </c>
      <c r="H23" s="8">
        <f>SUM('Monthly Report'!H25,'Monthly Report'!H53,'Monthly Report'!H81,'Monthly Report'!H109,'Monthly Report'!H137)</f>
        <v>105</v>
      </c>
      <c r="I23" s="8">
        <f>SUM('Monthly Report'!I25,'Monthly Report'!I53,'Monthly Report'!I81,'Monthly Report'!I109,'Monthly Report'!I137)</f>
        <v>595000</v>
      </c>
      <c r="J23" s="8">
        <f>SUM('Monthly Report'!J25,'Monthly Report'!J53,'Monthly Report'!J81,'Monthly Report'!J109,'Monthly Report'!J137)</f>
        <v>0</v>
      </c>
      <c r="K23" s="8">
        <f>SUM('Monthly Report'!K25,'Monthly Report'!K53,'Monthly Report'!K81,'Monthly Report'!K109,'Monthly Report'!K137)</f>
        <v>0</v>
      </c>
      <c r="L23" s="8">
        <f>SUM('Monthly Report'!L25,'Monthly Report'!L53,'Monthly Report'!L81,'Monthly Report'!L109,'Monthly Report'!L137)</f>
        <v>0</v>
      </c>
      <c r="M23" s="8">
        <f>SUM('Monthly Report'!M25,'Monthly Report'!M53,'Monthly Report'!M81,'Monthly Report'!M109,'Monthly Report'!M137)</f>
        <v>0</v>
      </c>
      <c r="N23" s="8">
        <f>SUM('Monthly Report'!N25,'Monthly Report'!N53,'Monthly Report'!N81,'Monthly Report'!N109,'Monthly Report'!N137)</f>
        <v>841</v>
      </c>
      <c r="O23" s="8">
        <f>SUM('Monthly Report'!O25,'Monthly Report'!O53,'Monthly Report'!O81,'Monthly Report'!O109,'Monthly Report'!O137)</f>
        <v>6813315</v>
      </c>
      <c r="P23" s="8">
        <f>SUM('Monthly Report'!P25,'Monthly Report'!P53,'Monthly Report'!P81,'Monthly Report'!P109,'Monthly Report'!P137)</f>
        <v>48</v>
      </c>
      <c r="Q23" s="8">
        <f>SUM('Monthly Report'!Q25,'Monthly Report'!Q53,'Monthly Report'!Q81,'Monthly Report'!Q109,'Monthly Report'!Q137)</f>
        <v>0</v>
      </c>
      <c r="R23" s="8">
        <f>SUM('Monthly Report'!R25,'Monthly Report'!R53,'Monthly Report'!R81,'Monthly Report'!R109,'Monthly Report'!R137)</f>
        <v>0</v>
      </c>
      <c r="S23" s="8">
        <f>SUM('Monthly Report'!S25,'Monthly Report'!S53,'Monthly Report'!S81,'Monthly Report'!S109,'Monthly Report'!S137)</f>
        <v>0</v>
      </c>
      <c r="T23" s="8">
        <f>SUM('Monthly Report'!T25,'Monthly Report'!T53,'Monthly Report'!T81,'Monthly Report'!T109,'Monthly Report'!T137)</f>
        <v>0</v>
      </c>
      <c r="U23" s="8">
        <f>SUM('Monthly Report'!U25,'Monthly Report'!U53,'Monthly Report'!U81,'Monthly Report'!U109,'Monthly Report'!U137)</f>
        <v>0</v>
      </c>
      <c r="V23" s="8">
        <f>SUM('Monthly Report'!V25,'Monthly Report'!V53,'Monthly Report'!V81,'Monthly Report'!V109,'Monthly Report'!V137)</f>
        <v>0</v>
      </c>
      <c r="W23" s="8">
        <f t="shared" si="0"/>
        <v>48</v>
      </c>
      <c r="X23" s="8">
        <f t="shared" si="1"/>
        <v>943</v>
      </c>
      <c r="Y23" s="8">
        <f t="shared" si="5"/>
        <v>991</v>
      </c>
      <c r="Z23" s="40"/>
      <c r="AA23" s="50">
        <f t="shared" si="2"/>
        <v>886</v>
      </c>
      <c r="AB23" s="50">
        <f t="shared" si="3"/>
        <v>105</v>
      </c>
      <c r="AD23" s="50">
        <f t="shared" si="4"/>
        <v>838</v>
      </c>
      <c r="AE23" s="60"/>
      <c r="AF23" s="62">
        <v>23545</v>
      </c>
      <c r="AG23" s="67">
        <f t="shared" si="6"/>
        <v>4.2089615629645361E-2</v>
      </c>
    </row>
    <row r="24" spans="1:33" ht="25.5" customHeight="1" x14ac:dyDescent="0.25">
      <c r="A24" s="2" t="s">
        <v>37</v>
      </c>
      <c r="B24" s="8">
        <f>SUM('Monthly Report'!B26,'Monthly Report'!B54,'Monthly Report'!B82,'Monthly Report'!B110,'Monthly Report'!B138)</f>
        <v>4100</v>
      </c>
      <c r="C24" s="8">
        <f>SUM('Monthly Report'!C26,'Monthly Report'!C54,'Monthly Report'!C82,'Monthly Report'!C110,'Monthly Report'!C138)</f>
        <v>40332000</v>
      </c>
      <c r="D24" s="8">
        <f>SUM('Monthly Report'!D26,'Monthly Report'!D54,'Monthly Report'!D82,'Monthly Report'!D110,'Monthly Report'!D138)</f>
        <v>0</v>
      </c>
      <c r="E24" s="8">
        <f>SUM('Monthly Report'!E26,'Monthly Report'!E54,'Monthly Report'!E82,'Monthly Report'!E110,'Monthly Report'!E138)</f>
        <v>0</v>
      </c>
      <c r="F24" s="8">
        <f>SUM('Monthly Report'!F26,'Monthly Report'!F54,'Monthly Report'!F82,'Monthly Report'!F110,'Monthly Report'!F138)</f>
        <v>0</v>
      </c>
      <c r="G24" s="8">
        <f>SUM('Monthly Report'!G26,'Monthly Report'!G54,'Monthly Report'!G82,'Monthly Report'!G110,'Monthly Report'!G138)</f>
        <v>908</v>
      </c>
      <c r="H24" s="8">
        <f>SUM('Monthly Report'!H26,'Monthly Report'!H54,'Monthly Report'!H82,'Monthly Report'!H110,'Monthly Report'!H138)</f>
        <v>0</v>
      </c>
      <c r="I24" s="8">
        <f>SUM('Monthly Report'!I26,'Monthly Report'!I54,'Monthly Report'!I82,'Monthly Report'!I110,'Monthly Report'!I138)</f>
        <v>0</v>
      </c>
      <c r="J24" s="8">
        <f>SUM('Monthly Report'!J26,'Monthly Report'!J54,'Monthly Report'!J82,'Monthly Report'!J110,'Monthly Report'!J138)</f>
        <v>0</v>
      </c>
      <c r="K24" s="8">
        <f>SUM('Monthly Report'!K26,'Monthly Report'!K54,'Monthly Report'!K82,'Monthly Report'!K110,'Monthly Report'!K138)</f>
        <v>0</v>
      </c>
      <c r="L24" s="8">
        <f>SUM('Monthly Report'!L26,'Monthly Report'!L54,'Monthly Report'!L82,'Monthly Report'!L110,'Monthly Report'!L138)</f>
        <v>0</v>
      </c>
      <c r="M24" s="8">
        <f>SUM('Monthly Report'!M26,'Monthly Report'!M54,'Monthly Report'!M82,'Monthly Report'!M110,'Monthly Report'!M138)</f>
        <v>46</v>
      </c>
      <c r="N24" s="8">
        <f>SUM('Monthly Report'!N26,'Monthly Report'!N54,'Monthly Report'!N82,'Monthly Report'!N110,'Monthly Report'!N138)</f>
        <v>4100</v>
      </c>
      <c r="O24" s="8">
        <f>SUM('Monthly Report'!O26,'Monthly Report'!O54,'Monthly Report'!O82,'Monthly Report'!O110,'Monthly Report'!O138)</f>
        <v>40332000</v>
      </c>
      <c r="P24" s="8">
        <f>SUM('Monthly Report'!P26,'Monthly Report'!P54,'Monthly Report'!P82,'Monthly Report'!P110,'Monthly Report'!P138)</f>
        <v>9</v>
      </c>
      <c r="Q24" s="8">
        <f>SUM('Monthly Report'!Q26,'Monthly Report'!Q54,'Monthly Report'!Q82,'Monthly Report'!Q110,'Monthly Report'!Q138)</f>
        <v>0</v>
      </c>
      <c r="R24" s="8">
        <f>SUM('Monthly Report'!R26,'Monthly Report'!R54,'Monthly Report'!R82,'Monthly Report'!R110,'Monthly Report'!R138)</f>
        <v>0</v>
      </c>
      <c r="S24" s="8">
        <f>SUM('Monthly Report'!S26,'Monthly Report'!S54,'Monthly Report'!S82,'Monthly Report'!S110,'Monthly Report'!S138)</f>
        <v>0</v>
      </c>
      <c r="T24" s="8">
        <f>SUM('Monthly Report'!T26,'Monthly Report'!T54,'Monthly Report'!T82,'Monthly Report'!T110,'Monthly Report'!T138)</f>
        <v>6</v>
      </c>
      <c r="U24" s="8">
        <f>SUM('Monthly Report'!U26,'Monthly Report'!U54,'Monthly Report'!U82,'Monthly Report'!U110,'Monthly Report'!U138)</f>
        <v>12</v>
      </c>
      <c r="V24" s="8">
        <f>SUM('Monthly Report'!V26,'Monthly Report'!V54,'Monthly Report'!V82,'Monthly Report'!V110,'Monthly Report'!V138)</f>
        <v>54</v>
      </c>
      <c r="W24" s="8">
        <f t="shared" si="0"/>
        <v>81</v>
      </c>
      <c r="X24" s="8">
        <f t="shared" si="1"/>
        <v>5054</v>
      </c>
      <c r="Y24" s="8">
        <f t="shared" si="5"/>
        <v>5135</v>
      </c>
      <c r="Z24" s="40"/>
      <c r="AA24" s="50">
        <f t="shared" si="2"/>
        <v>5089</v>
      </c>
      <c r="AB24" s="50">
        <f t="shared" si="3"/>
        <v>46</v>
      </c>
      <c r="AD24" s="50">
        <f t="shared" si="4"/>
        <v>5008</v>
      </c>
      <c r="AE24" s="60"/>
      <c r="AF24" s="62">
        <v>15400</v>
      </c>
      <c r="AG24" s="67">
        <f t="shared" si="6"/>
        <v>0.33344155844155843</v>
      </c>
    </row>
    <row r="25" spans="1:33" ht="25.5" customHeight="1" x14ac:dyDescent="0.25">
      <c r="A25" s="3" t="s">
        <v>38</v>
      </c>
      <c r="B25" s="8">
        <f>SUM('Monthly Report'!B27,'Monthly Report'!B55,'Monthly Report'!B83,'Monthly Report'!B111,'Monthly Report'!B139)</f>
        <v>0</v>
      </c>
      <c r="C25" s="8">
        <f>SUM('Monthly Report'!C27,'Monthly Report'!C55,'Monthly Report'!C83,'Monthly Report'!C111,'Monthly Report'!C139)</f>
        <v>0</v>
      </c>
      <c r="D25" s="8">
        <f>SUM('Monthly Report'!D27,'Monthly Report'!D55,'Monthly Report'!D83,'Monthly Report'!D111,'Monthly Report'!D139)</f>
        <v>0</v>
      </c>
      <c r="E25" s="8">
        <f>SUM('Monthly Report'!E27,'Monthly Report'!E55,'Monthly Report'!E83,'Monthly Report'!E111,'Monthly Report'!E139)</f>
        <v>0</v>
      </c>
      <c r="F25" s="8">
        <f>SUM('Monthly Report'!F27,'Monthly Report'!F55,'Monthly Report'!F83,'Monthly Report'!F111,'Monthly Report'!F139)</f>
        <v>0</v>
      </c>
      <c r="G25" s="8">
        <f>SUM('Monthly Report'!G27,'Monthly Report'!G55,'Monthly Report'!G83,'Monthly Report'!G111,'Monthly Report'!G139)</f>
        <v>0</v>
      </c>
      <c r="H25" s="8">
        <f>SUM('Monthly Report'!H27,'Monthly Report'!H55,'Monthly Report'!H83,'Monthly Report'!H111,'Monthly Report'!H139)</f>
        <v>0</v>
      </c>
      <c r="I25" s="8">
        <f>SUM('Monthly Report'!I27,'Monthly Report'!I55,'Monthly Report'!I83,'Monthly Report'!I111,'Monthly Report'!I139)</f>
        <v>0</v>
      </c>
      <c r="J25" s="8">
        <f>SUM('Monthly Report'!J27,'Monthly Report'!J55,'Monthly Report'!J83,'Monthly Report'!J111,'Monthly Report'!J139)</f>
        <v>0</v>
      </c>
      <c r="K25" s="8">
        <f>SUM('Monthly Report'!K27,'Monthly Report'!K55,'Monthly Report'!K83,'Monthly Report'!K111,'Monthly Report'!K139)</f>
        <v>0</v>
      </c>
      <c r="L25" s="8">
        <f>SUM('Monthly Report'!L27,'Monthly Report'!L55,'Monthly Report'!L83,'Monthly Report'!L111,'Monthly Report'!L139)</f>
        <v>0</v>
      </c>
      <c r="M25" s="8">
        <f>SUM('Monthly Report'!M27,'Monthly Report'!M55,'Monthly Report'!M83,'Monthly Report'!M111,'Monthly Report'!M139)</f>
        <v>0</v>
      </c>
      <c r="N25" s="8">
        <f>SUM('Monthly Report'!N27,'Monthly Report'!N55,'Monthly Report'!N83,'Monthly Report'!N111,'Monthly Report'!N139)</f>
        <v>0</v>
      </c>
      <c r="O25" s="8">
        <f>SUM('Monthly Report'!O27,'Monthly Report'!O55,'Monthly Report'!O83,'Monthly Report'!O111,'Monthly Report'!O139)</f>
        <v>0</v>
      </c>
      <c r="P25" s="8">
        <f>SUM('Monthly Report'!P27,'Monthly Report'!P55,'Monthly Report'!P83,'Monthly Report'!P111,'Monthly Report'!P139)</f>
        <v>0</v>
      </c>
      <c r="Q25" s="8">
        <f>SUM('Monthly Report'!Q27,'Monthly Report'!Q55,'Monthly Report'!Q83,'Monthly Report'!Q111,'Monthly Report'!Q139)</f>
        <v>0</v>
      </c>
      <c r="R25" s="8">
        <f>SUM('Monthly Report'!R27,'Monthly Report'!R55,'Monthly Report'!R83,'Monthly Report'!R111,'Monthly Report'!R139)</f>
        <v>0</v>
      </c>
      <c r="S25" s="8">
        <f>SUM('Monthly Report'!S27,'Monthly Report'!S55,'Monthly Report'!S83,'Monthly Report'!S111,'Monthly Report'!S139)</f>
        <v>0</v>
      </c>
      <c r="T25" s="8">
        <f>SUM('Monthly Report'!T27,'Monthly Report'!T55,'Monthly Report'!T83,'Monthly Report'!T111,'Monthly Report'!T139)</f>
        <v>0</v>
      </c>
      <c r="U25" s="8">
        <f>SUM('Monthly Report'!U27,'Monthly Report'!U55,'Monthly Report'!U83,'Monthly Report'!U111,'Monthly Report'!U139)</f>
        <v>0</v>
      </c>
      <c r="V25" s="8">
        <f>SUM('Monthly Report'!V27,'Monthly Report'!V55,'Monthly Report'!V83,'Monthly Report'!V111,'Monthly Report'!V139)</f>
        <v>0</v>
      </c>
      <c r="W25" s="8">
        <f>SUM(P25:V25)</f>
        <v>0</v>
      </c>
      <c r="X25" s="8">
        <f t="shared" si="1"/>
        <v>0</v>
      </c>
      <c r="Y25" s="8">
        <f t="shared" si="5"/>
        <v>0</v>
      </c>
      <c r="Z25" s="40"/>
      <c r="AA25" s="50">
        <f t="shared" si="2"/>
        <v>0</v>
      </c>
      <c r="AB25" s="50">
        <f t="shared" si="3"/>
        <v>0</v>
      </c>
      <c r="AD25" s="50">
        <f t="shared" si="4"/>
        <v>0</v>
      </c>
      <c r="AE25" s="60"/>
      <c r="AF25" s="62">
        <v>0</v>
      </c>
      <c r="AG25" s="67">
        <v>0</v>
      </c>
    </row>
    <row r="26" spans="1:33" ht="25.5" customHeight="1" x14ac:dyDescent="0.25">
      <c r="A26" s="23" t="s">
        <v>21</v>
      </c>
      <c r="B26" s="11">
        <f>SUM(B9:B25)</f>
        <v>37497</v>
      </c>
      <c r="C26" s="11">
        <f>SUM(C9:C25)</f>
        <v>288851334</v>
      </c>
      <c r="D26" s="11">
        <f t="shared" ref="D26:X26" si="7">SUM(D9:D25)</f>
        <v>2805</v>
      </c>
      <c r="E26" s="11">
        <f t="shared" si="7"/>
        <v>1217</v>
      </c>
      <c r="F26" s="11">
        <f t="shared" si="7"/>
        <v>2556</v>
      </c>
      <c r="G26" s="11">
        <f t="shared" si="7"/>
        <v>9213</v>
      </c>
      <c r="H26" s="11">
        <f t="shared" si="7"/>
        <v>1142</v>
      </c>
      <c r="I26" s="11">
        <f t="shared" si="7"/>
        <v>7962556</v>
      </c>
      <c r="J26" s="11">
        <f t="shared" si="7"/>
        <v>0</v>
      </c>
      <c r="K26" s="11">
        <f t="shared" si="7"/>
        <v>61</v>
      </c>
      <c r="L26" s="11">
        <f t="shared" si="7"/>
        <v>0</v>
      </c>
      <c r="M26" s="11">
        <f t="shared" si="7"/>
        <v>2299</v>
      </c>
      <c r="N26" s="11">
        <f t="shared" si="7"/>
        <v>38639</v>
      </c>
      <c r="O26" s="11">
        <f t="shared" si="7"/>
        <v>296813890</v>
      </c>
      <c r="P26" s="11">
        <f t="shared" si="7"/>
        <v>1389</v>
      </c>
      <c r="Q26" s="11">
        <f t="shared" si="7"/>
        <v>1</v>
      </c>
      <c r="R26" s="11">
        <f t="shared" si="7"/>
        <v>1</v>
      </c>
      <c r="S26" s="11">
        <f t="shared" si="7"/>
        <v>0</v>
      </c>
      <c r="T26" s="11">
        <f t="shared" si="7"/>
        <v>59</v>
      </c>
      <c r="U26" s="11">
        <f t="shared" si="7"/>
        <v>379</v>
      </c>
      <c r="V26" s="11">
        <f t="shared" si="7"/>
        <v>1194</v>
      </c>
      <c r="W26" s="11">
        <f t="shared" si="7"/>
        <v>3023</v>
      </c>
      <c r="X26" s="11">
        <f t="shared" si="7"/>
        <v>56790</v>
      </c>
      <c r="Y26" s="11">
        <f>SUM(Y9:Y25)</f>
        <v>59813</v>
      </c>
      <c r="AA26" s="11">
        <f>SUM(AA9:AA25)</f>
        <v>56311</v>
      </c>
      <c r="AB26" s="11">
        <f>SUM(AB9:AB25)</f>
        <v>3502</v>
      </c>
      <c r="AD26" s="52">
        <f>SUM(AD9:AD25)</f>
        <v>53288</v>
      </c>
      <c r="AE26" s="61"/>
      <c r="AF26" s="63">
        <f>SUM(AF9:AF25)</f>
        <v>378822</v>
      </c>
      <c r="AG26" s="68">
        <f>Y26/AF26</f>
        <v>0.15789209707989504</v>
      </c>
    </row>
    <row r="27" spans="1:33" x14ac:dyDescent="0.25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AA27" s="4">
        <v>378822</v>
      </c>
      <c r="AB27" s="4"/>
    </row>
    <row r="29" spans="1:33" s="95" customFormat="1" ht="21" x14ac:dyDescent="0.35">
      <c r="A29" s="92" t="s">
        <v>74</v>
      </c>
      <c r="B29" s="93"/>
      <c r="C29" s="94"/>
      <c r="D29" s="92"/>
      <c r="G29" s="96"/>
      <c r="I29" s="92"/>
      <c r="J29" s="92" t="s">
        <v>75</v>
      </c>
      <c r="K29" s="92"/>
      <c r="L29" s="92"/>
      <c r="M29" s="92"/>
      <c r="N29" s="94"/>
      <c r="O29" s="92"/>
      <c r="Q29" s="97"/>
      <c r="R29" s="96"/>
      <c r="S29" s="92"/>
      <c r="T29" s="92"/>
      <c r="V29" s="96" t="s">
        <v>76</v>
      </c>
      <c r="W29" s="96"/>
      <c r="X29" s="96"/>
      <c r="Y29" s="96"/>
    </row>
    <row r="30" spans="1:33" s="82" customFormat="1" x14ac:dyDescent="0.25">
      <c r="A30" s="84"/>
      <c r="B30" s="85"/>
      <c r="C30" s="85"/>
      <c r="D30" s="85"/>
      <c r="G30" s="85"/>
      <c r="I30" s="85"/>
      <c r="J30" s="85"/>
      <c r="K30" s="85"/>
      <c r="L30" s="85"/>
      <c r="M30" s="85"/>
      <c r="N30" s="85"/>
      <c r="O30" s="85"/>
      <c r="Q30" s="85"/>
      <c r="R30" s="85"/>
      <c r="S30" s="85"/>
      <c r="T30" s="85"/>
      <c r="V30" s="85"/>
      <c r="W30" s="85"/>
      <c r="X30" s="85"/>
    </row>
    <row r="31" spans="1:33" s="82" customFormat="1" x14ac:dyDescent="0.25">
      <c r="A31" s="86"/>
      <c r="B31" s="85"/>
      <c r="C31" s="85"/>
      <c r="D31" s="85"/>
      <c r="G31" s="85"/>
      <c r="I31" s="85"/>
      <c r="J31" s="85"/>
      <c r="K31" s="85"/>
      <c r="L31" s="85"/>
      <c r="M31" s="85"/>
      <c r="N31" s="85"/>
      <c r="O31" s="85"/>
      <c r="Q31" s="85"/>
      <c r="R31" s="85"/>
      <c r="S31" s="85"/>
      <c r="T31" s="85"/>
      <c r="V31" s="85"/>
      <c r="W31" s="85"/>
      <c r="X31" s="85"/>
    </row>
    <row r="32" spans="1:33" s="82" customFormat="1" x14ac:dyDescent="0.25">
      <c r="A32" s="87" t="s">
        <v>77</v>
      </c>
      <c r="B32" s="86"/>
      <c r="C32" s="88"/>
      <c r="D32" s="88"/>
      <c r="I32" s="86"/>
      <c r="J32" s="89" t="s">
        <v>78</v>
      </c>
      <c r="K32" s="86"/>
      <c r="L32" s="86"/>
      <c r="M32" s="87"/>
      <c r="N32" s="86"/>
      <c r="O32" s="86"/>
      <c r="Q32" s="86"/>
      <c r="R32" s="84"/>
      <c r="S32" s="87"/>
      <c r="T32" s="87"/>
      <c r="V32" s="90" t="s">
        <v>79</v>
      </c>
    </row>
    <row r="33" spans="1:22" s="82" customFormat="1" x14ac:dyDescent="0.25">
      <c r="A33" s="91" t="s">
        <v>80</v>
      </c>
      <c r="B33" s="84"/>
      <c r="C33" s="84"/>
      <c r="D33" s="84"/>
      <c r="I33" s="84"/>
      <c r="J33" s="91" t="s">
        <v>81</v>
      </c>
      <c r="K33" s="84"/>
      <c r="L33" s="84"/>
      <c r="M33" s="91"/>
      <c r="N33" s="84"/>
      <c r="O33" s="84"/>
      <c r="Q33" s="84"/>
      <c r="R33" s="84"/>
      <c r="S33" s="86"/>
      <c r="T33" s="86"/>
      <c r="V33" s="84" t="s">
        <v>82</v>
      </c>
    </row>
    <row r="34" spans="1:22" s="82" customFormat="1" x14ac:dyDescent="0.25">
      <c r="A34" s="91" t="s">
        <v>83</v>
      </c>
      <c r="B34" s="84"/>
      <c r="C34" s="84"/>
      <c r="D34" s="84"/>
      <c r="I34" s="84"/>
      <c r="J34" s="91" t="s">
        <v>83</v>
      </c>
      <c r="K34" s="84"/>
      <c r="L34" s="84"/>
      <c r="M34" s="91"/>
      <c r="N34" s="84"/>
      <c r="O34" s="84"/>
      <c r="Q34" s="84"/>
      <c r="R34" s="84"/>
      <c r="S34" s="84"/>
      <c r="T34" s="84"/>
      <c r="V34" s="84" t="s">
        <v>83</v>
      </c>
    </row>
    <row r="35" spans="1:22" x14ac:dyDescent="0.25">
      <c r="B35" s="40"/>
      <c r="C35" s="40"/>
      <c r="D35" s="40"/>
    </row>
    <row r="36" spans="1:22" x14ac:dyDescent="0.25">
      <c r="B36" s="40"/>
    </row>
    <row r="37" spans="1:22" x14ac:dyDescent="0.25">
      <c r="B37" s="40"/>
    </row>
  </sheetData>
  <mergeCells count="31">
    <mergeCell ref="A1:Y1"/>
    <mergeCell ref="A2:Y2"/>
    <mergeCell ref="A3:Y3"/>
    <mergeCell ref="A5:A8"/>
    <mergeCell ref="B5:G6"/>
    <mergeCell ref="H5:M6"/>
    <mergeCell ref="N5:O6"/>
    <mergeCell ref="P5:V6"/>
    <mergeCell ref="W5:W8"/>
    <mergeCell ref="X5:X8"/>
    <mergeCell ref="P7:V7"/>
    <mergeCell ref="Y5:Y8"/>
    <mergeCell ref="B7:B8"/>
    <mergeCell ref="C7:C8"/>
    <mergeCell ref="D7:D8"/>
    <mergeCell ref="E7:E8"/>
    <mergeCell ref="F7:F8"/>
    <mergeCell ref="G7:G8"/>
    <mergeCell ref="AG5:AG8"/>
    <mergeCell ref="AF5:AF8"/>
    <mergeCell ref="H7:H8"/>
    <mergeCell ref="N7:N8"/>
    <mergeCell ref="O7:O8"/>
    <mergeCell ref="I7:I8"/>
    <mergeCell ref="J7:J8"/>
    <mergeCell ref="K7:K8"/>
    <mergeCell ref="L7:L8"/>
    <mergeCell ref="M7:M8"/>
    <mergeCell ref="AD5:AD8"/>
    <mergeCell ref="AA5:AA8"/>
    <mergeCell ref="AB5:AB8"/>
  </mergeCells>
  <printOptions horizontalCentered="1"/>
  <pageMargins left="0.17" right="0.17" top="0.75" bottom="0.75" header="0.3" footer="0.3"/>
  <pageSetup paperSize="14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tabSelected="1" topLeftCell="A16" zoomScale="85" zoomScaleNormal="85" workbookViewId="0">
      <pane xSplit="1" topLeftCell="B1" activePane="topRight" state="frozen"/>
      <selection pane="topRight" activeCell="J39" sqref="J39"/>
    </sheetView>
  </sheetViews>
  <sheetFormatPr defaultRowHeight="15.75" x14ac:dyDescent="0.25"/>
  <cols>
    <col min="1" max="1" width="10.5703125" style="4" bestFit="1" customWidth="1"/>
    <col min="2" max="5" width="13.85546875" style="4" customWidth="1"/>
    <col min="6" max="6" width="2.42578125" style="4" customWidth="1"/>
    <col min="7" max="7" width="10.5703125" style="4" bestFit="1" customWidth="1"/>
    <col min="8" max="8" width="12.28515625" style="4" customWidth="1"/>
    <col min="9" max="9" width="12.5703125" style="4" customWidth="1"/>
    <col min="10" max="10" width="15.85546875" style="4" customWidth="1"/>
    <col min="11" max="11" width="14.7109375" style="4" customWidth="1"/>
    <col min="12" max="12" width="12.85546875" style="4" bestFit="1" customWidth="1"/>
    <col min="13" max="16384" width="9.140625" style="4"/>
  </cols>
  <sheetData>
    <row r="1" spans="1:28" ht="15" customHeight="1" x14ac:dyDescent="0.35">
      <c r="B1" s="81"/>
      <c r="C1" s="81"/>
      <c r="D1" s="81"/>
      <c r="E1" s="81"/>
      <c r="F1" s="81"/>
      <c r="G1" s="126" t="s">
        <v>0</v>
      </c>
      <c r="H1" s="126"/>
      <c r="I1" s="126"/>
      <c r="J1" s="126"/>
      <c r="K1" s="126"/>
      <c r="L1" s="126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39"/>
    </row>
    <row r="2" spans="1:28" ht="15" customHeight="1" x14ac:dyDescent="0.35">
      <c r="B2" s="81"/>
      <c r="C2" s="81"/>
      <c r="D2" s="81"/>
      <c r="E2" s="81"/>
      <c r="F2" s="81"/>
      <c r="G2" s="126" t="s">
        <v>1</v>
      </c>
      <c r="H2" s="126"/>
      <c r="I2" s="126"/>
      <c r="J2" s="126"/>
      <c r="K2" s="126"/>
      <c r="L2" s="126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8" ht="21" x14ac:dyDescent="0.35">
      <c r="B3" s="81"/>
      <c r="C3" s="81"/>
      <c r="D3" s="81"/>
      <c r="E3" s="81"/>
      <c r="F3" s="81"/>
      <c r="G3" s="131" t="s">
        <v>84</v>
      </c>
      <c r="H3" s="131"/>
      <c r="I3" s="131"/>
      <c r="J3" s="131"/>
      <c r="K3" s="131"/>
      <c r="L3" s="13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B3" s="39"/>
    </row>
    <row r="4" spans="1:28" x14ac:dyDescent="0.25">
      <c r="B4" s="140" t="s">
        <v>53</v>
      </c>
      <c r="C4" s="140"/>
      <c r="D4" s="140"/>
      <c r="E4" s="140"/>
      <c r="H4" s="139"/>
      <c r="I4" s="139"/>
      <c r="J4" s="139"/>
      <c r="K4" s="139"/>
      <c r="L4" s="139"/>
    </row>
    <row r="5" spans="1:28" x14ac:dyDescent="0.25">
      <c r="A5" s="132" t="s">
        <v>58</v>
      </c>
      <c r="B5" s="136" t="s">
        <v>54</v>
      </c>
      <c r="C5" s="136"/>
      <c r="D5" s="136"/>
      <c r="E5" s="137" t="s">
        <v>55</v>
      </c>
      <c r="G5" s="141" t="s">
        <v>58</v>
      </c>
      <c r="H5" s="138" t="s">
        <v>87</v>
      </c>
      <c r="I5" s="138"/>
      <c r="J5" s="138"/>
      <c r="K5" s="134" t="s">
        <v>88</v>
      </c>
      <c r="L5" s="134" t="s">
        <v>85</v>
      </c>
    </row>
    <row r="6" spans="1:28" ht="31.5" x14ac:dyDescent="0.25">
      <c r="A6" s="133"/>
      <c r="B6" s="53" t="s">
        <v>56</v>
      </c>
      <c r="C6" s="53" t="s">
        <v>57</v>
      </c>
      <c r="D6" s="53" t="s">
        <v>21</v>
      </c>
      <c r="E6" s="137"/>
      <c r="G6" s="142"/>
      <c r="H6" s="100" t="s">
        <v>56</v>
      </c>
      <c r="I6" s="100" t="s">
        <v>57</v>
      </c>
      <c r="J6" s="100" t="s">
        <v>86</v>
      </c>
      <c r="K6" s="135"/>
      <c r="L6" s="135"/>
    </row>
    <row r="7" spans="1:28" x14ac:dyDescent="0.25">
      <c r="A7" s="46" t="s">
        <v>22</v>
      </c>
      <c r="B7" s="44">
        <v>11967</v>
      </c>
      <c r="C7" s="44">
        <v>1985</v>
      </c>
      <c r="D7" s="44">
        <v>13952</v>
      </c>
      <c r="E7" s="44">
        <v>3048</v>
      </c>
      <c r="G7" s="99" t="s">
        <v>22</v>
      </c>
      <c r="H7" s="60">
        <f>SUM(B7,'Annual Report'!AD9)</f>
        <v>12630</v>
      </c>
      <c r="I7" s="60">
        <f>C7+'Annual Report'!AB9</f>
        <v>1985</v>
      </c>
      <c r="J7" s="60">
        <f>SUM(H7:I7)</f>
        <v>14615</v>
      </c>
      <c r="K7" s="60">
        <f>E7+'Annual Report'!W9</f>
        <v>3418</v>
      </c>
      <c r="L7" s="60">
        <f>SUM(J7:K7)</f>
        <v>18033</v>
      </c>
    </row>
    <row r="8" spans="1:28" x14ac:dyDescent="0.25">
      <c r="A8" s="46" t="s">
        <v>23</v>
      </c>
      <c r="B8" s="44">
        <v>14614</v>
      </c>
      <c r="C8" s="44">
        <v>2473</v>
      </c>
      <c r="D8" s="44">
        <v>17087</v>
      </c>
      <c r="E8" s="44">
        <v>1774</v>
      </c>
      <c r="G8" s="99" t="s">
        <v>23</v>
      </c>
      <c r="H8" s="60">
        <f>SUM(B8,'Annual Report'!AD10)</f>
        <v>15691</v>
      </c>
      <c r="I8" s="60">
        <f>C8+'Annual Report'!AB10</f>
        <v>2547</v>
      </c>
      <c r="J8" s="60">
        <f t="shared" ref="J8:J23" si="0">SUM(H8:I8)</f>
        <v>18238</v>
      </c>
      <c r="K8" s="60">
        <f>E8+'Annual Report'!W10</f>
        <v>1831</v>
      </c>
      <c r="L8" s="60">
        <f t="shared" ref="L8:L23" si="1">SUM(J8:K8)</f>
        <v>20069</v>
      </c>
    </row>
    <row r="9" spans="1:28" x14ac:dyDescent="0.25">
      <c r="A9" s="46" t="s">
        <v>24</v>
      </c>
      <c r="B9" s="44">
        <v>18094</v>
      </c>
      <c r="C9" s="44">
        <v>2601</v>
      </c>
      <c r="D9" s="44">
        <v>20695</v>
      </c>
      <c r="E9" s="44">
        <v>660</v>
      </c>
      <c r="G9" s="99" t="s">
        <v>24</v>
      </c>
      <c r="H9" s="60">
        <f>SUM(B9,'Annual Report'!AD11)</f>
        <v>22299</v>
      </c>
      <c r="I9" s="60">
        <f>C9+'Annual Report'!AB11</f>
        <v>2788</v>
      </c>
      <c r="J9" s="60">
        <f t="shared" si="0"/>
        <v>25087</v>
      </c>
      <c r="K9" s="60">
        <f>E9+'Annual Report'!W11</f>
        <v>820</v>
      </c>
      <c r="L9" s="60">
        <f t="shared" si="1"/>
        <v>25907</v>
      </c>
    </row>
    <row r="10" spans="1:28" x14ac:dyDescent="0.25">
      <c r="A10" s="46" t="s">
        <v>25</v>
      </c>
      <c r="B10" s="44">
        <v>11455</v>
      </c>
      <c r="C10" s="44">
        <v>2823</v>
      </c>
      <c r="D10" s="44">
        <v>14278</v>
      </c>
      <c r="E10" s="44">
        <v>876</v>
      </c>
      <c r="G10" s="99" t="s">
        <v>25</v>
      </c>
      <c r="H10" s="60">
        <f>SUM(B10,'Annual Report'!AD12)</f>
        <v>13402</v>
      </c>
      <c r="I10" s="60">
        <f>C10+'Annual Report'!AB12</f>
        <v>2823</v>
      </c>
      <c r="J10" s="60">
        <f t="shared" si="0"/>
        <v>16225</v>
      </c>
      <c r="K10" s="60">
        <f>E10+'Annual Report'!W12</f>
        <v>1084</v>
      </c>
      <c r="L10" s="60">
        <f t="shared" si="1"/>
        <v>17309</v>
      </c>
    </row>
    <row r="11" spans="1:28" x14ac:dyDescent="0.25">
      <c r="A11" s="46" t="s">
        <v>26</v>
      </c>
      <c r="B11" s="44">
        <v>16076</v>
      </c>
      <c r="C11" s="44">
        <v>10734</v>
      </c>
      <c r="D11" s="44">
        <v>26810</v>
      </c>
      <c r="E11" s="44">
        <v>1357</v>
      </c>
      <c r="G11" s="99" t="s">
        <v>26</v>
      </c>
      <c r="H11" s="60">
        <f>SUM(B11,'Annual Report'!AD13)</f>
        <v>19554</v>
      </c>
      <c r="I11" s="60">
        <f>C11+'Annual Report'!AB13</f>
        <v>11091</v>
      </c>
      <c r="J11" s="60">
        <f t="shared" si="0"/>
        <v>30645</v>
      </c>
      <c r="K11" s="60">
        <f>E11+'Annual Report'!W13</f>
        <v>1357</v>
      </c>
      <c r="L11" s="60">
        <f t="shared" si="1"/>
        <v>32002</v>
      </c>
    </row>
    <row r="12" spans="1:28" x14ac:dyDescent="0.25">
      <c r="A12" s="46" t="s">
        <v>27</v>
      </c>
      <c r="B12" s="44">
        <v>11108</v>
      </c>
      <c r="C12" s="44">
        <v>1892</v>
      </c>
      <c r="D12" s="44">
        <v>13000</v>
      </c>
      <c r="E12" s="44">
        <v>880</v>
      </c>
      <c r="G12" s="99" t="s">
        <v>27</v>
      </c>
      <c r="H12" s="60">
        <f>SUM(B12,'Annual Report'!AD14)</f>
        <v>12319</v>
      </c>
      <c r="I12" s="60">
        <f>C12+'Annual Report'!AB14</f>
        <v>2044</v>
      </c>
      <c r="J12" s="60">
        <f t="shared" si="0"/>
        <v>14363</v>
      </c>
      <c r="K12" s="60">
        <f>E12+'Annual Report'!W14</f>
        <v>880</v>
      </c>
      <c r="L12" s="60">
        <f t="shared" si="1"/>
        <v>15243</v>
      </c>
    </row>
    <row r="13" spans="1:28" x14ac:dyDescent="0.25">
      <c r="A13" s="46" t="s">
        <v>28</v>
      </c>
      <c r="B13" s="44">
        <v>29739</v>
      </c>
      <c r="C13" s="44">
        <v>2816</v>
      </c>
      <c r="D13" s="44">
        <v>32555</v>
      </c>
      <c r="E13" s="44">
        <v>865</v>
      </c>
      <c r="G13" s="99" t="s">
        <v>28</v>
      </c>
      <c r="H13" s="60">
        <f>SUM(B13,'Annual Report'!AD15)</f>
        <v>34795</v>
      </c>
      <c r="I13" s="60">
        <f>C13+'Annual Report'!AB15</f>
        <v>2987</v>
      </c>
      <c r="J13" s="60">
        <f t="shared" si="0"/>
        <v>37782</v>
      </c>
      <c r="K13" s="60">
        <f>E13+'Annual Report'!W15</f>
        <v>960</v>
      </c>
      <c r="L13" s="60">
        <f t="shared" si="1"/>
        <v>38742</v>
      </c>
    </row>
    <row r="14" spans="1:28" x14ac:dyDescent="0.25">
      <c r="A14" s="46" t="s">
        <v>29</v>
      </c>
      <c r="B14" s="44">
        <v>53832</v>
      </c>
      <c r="C14" s="44">
        <v>2186</v>
      </c>
      <c r="D14" s="44">
        <v>56018</v>
      </c>
      <c r="E14" s="44">
        <v>7509</v>
      </c>
      <c r="G14" s="99" t="s">
        <v>29</v>
      </c>
      <c r="H14" s="60">
        <f>SUM(B14,'Annual Report'!AD16)</f>
        <v>58296</v>
      </c>
      <c r="I14" s="60">
        <f>C14+'Annual Report'!AB16</f>
        <v>2333</v>
      </c>
      <c r="J14" s="60">
        <f t="shared" si="0"/>
        <v>60629</v>
      </c>
      <c r="K14" s="60">
        <f>E14+'Annual Report'!W16</f>
        <v>8371</v>
      </c>
      <c r="L14" s="60">
        <f t="shared" si="1"/>
        <v>69000</v>
      </c>
    </row>
    <row r="15" spans="1:28" x14ac:dyDescent="0.25">
      <c r="A15" s="46" t="s">
        <v>30</v>
      </c>
      <c r="B15" s="44">
        <v>27472</v>
      </c>
      <c r="C15" s="44">
        <v>3033</v>
      </c>
      <c r="D15" s="44">
        <v>30505</v>
      </c>
      <c r="E15" s="44">
        <v>2267</v>
      </c>
      <c r="G15" s="99" t="s">
        <v>30</v>
      </c>
      <c r="H15" s="60">
        <f>SUM(B15,'Annual Report'!AD17)</f>
        <v>28525</v>
      </c>
      <c r="I15" s="60">
        <f>C15+'Annual Report'!AB17</f>
        <v>3135</v>
      </c>
      <c r="J15" s="60">
        <f t="shared" si="0"/>
        <v>31660</v>
      </c>
      <c r="K15" s="60">
        <f>E15+'Annual Report'!W17</f>
        <v>2664</v>
      </c>
      <c r="L15" s="60">
        <f t="shared" si="1"/>
        <v>34324</v>
      </c>
    </row>
    <row r="16" spans="1:28" x14ac:dyDescent="0.25">
      <c r="A16" s="46" t="s">
        <v>31</v>
      </c>
      <c r="B16" s="44">
        <v>22547</v>
      </c>
      <c r="C16" s="44">
        <v>807</v>
      </c>
      <c r="D16" s="44">
        <v>23354</v>
      </c>
      <c r="E16" s="44">
        <v>3672</v>
      </c>
      <c r="G16" s="99" t="s">
        <v>31</v>
      </c>
      <c r="H16" s="60">
        <f>SUM(B16,'Annual Report'!AD18)</f>
        <v>23457</v>
      </c>
      <c r="I16" s="60">
        <f>C16+'Annual Report'!AB18</f>
        <v>807</v>
      </c>
      <c r="J16" s="60">
        <f t="shared" si="0"/>
        <v>24264</v>
      </c>
      <c r="K16" s="60">
        <f>E16+'Annual Report'!W18</f>
        <v>3704</v>
      </c>
      <c r="L16" s="60">
        <f t="shared" si="1"/>
        <v>27968</v>
      </c>
    </row>
    <row r="17" spans="1:12" x14ac:dyDescent="0.25">
      <c r="A17" s="46" t="s">
        <v>32</v>
      </c>
      <c r="B17" s="44">
        <v>43921</v>
      </c>
      <c r="C17" s="44">
        <v>27185</v>
      </c>
      <c r="D17" s="44">
        <v>71106</v>
      </c>
      <c r="E17" s="44">
        <v>2049</v>
      </c>
      <c r="G17" s="99" t="s">
        <v>32</v>
      </c>
      <c r="H17" s="60">
        <f>SUM(B17,'Annual Report'!AD19)</f>
        <v>49015</v>
      </c>
      <c r="I17" s="60">
        <f>C17+'Annual Report'!AB19</f>
        <v>29094</v>
      </c>
      <c r="J17" s="60">
        <f t="shared" si="0"/>
        <v>78109</v>
      </c>
      <c r="K17" s="60">
        <f>E17+'Annual Report'!W19</f>
        <v>2139</v>
      </c>
      <c r="L17" s="60">
        <f t="shared" si="1"/>
        <v>80248</v>
      </c>
    </row>
    <row r="18" spans="1:12" x14ac:dyDescent="0.25">
      <c r="A18" s="46" t="s">
        <v>33</v>
      </c>
      <c r="B18" s="44">
        <v>72664</v>
      </c>
      <c r="C18" s="44">
        <v>3940</v>
      </c>
      <c r="D18" s="44">
        <v>76604</v>
      </c>
      <c r="E18" s="44">
        <v>9107</v>
      </c>
      <c r="G18" s="99" t="s">
        <v>33</v>
      </c>
      <c r="H18" s="60">
        <f>SUM(B18,'Annual Report'!AD20)</f>
        <v>79970</v>
      </c>
      <c r="I18" s="60">
        <f>C18+'Annual Report'!AB20</f>
        <v>4003</v>
      </c>
      <c r="J18" s="60">
        <f t="shared" si="0"/>
        <v>83973</v>
      </c>
      <c r="K18" s="60">
        <f>E18+'Annual Report'!W20</f>
        <v>9185</v>
      </c>
      <c r="L18" s="60">
        <f t="shared" si="1"/>
        <v>93158</v>
      </c>
    </row>
    <row r="19" spans="1:12" x14ac:dyDescent="0.25">
      <c r="A19" s="46" t="s">
        <v>34</v>
      </c>
      <c r="B19" s="44">
        <v>84401</v>
      </c>
      <c r="C19" s="44">
        <v>8324</v>
      </c>
      <c r="D19" s="44">
        <v>92725</v>
      </c>
      <c r="E19" s="44">
        <v>1439</v>
      </c>
      <c r="G19" s="99" t="s">
        <v>34</v>
      </c>
      <c r="H19" s="60">
        <f>SUM(B19,'Annual Report'!AD21)</f>
        <v>90362</v>
      </c>
      <c r="I19" s="60">
        <f>C19+'Annual Report'!AB21</f>
        <v>8354</v>
      </c>
      <c r="J19" s="60">
        <f t="shared" si="0"/>
        <v>98716</v>
      </c>
      <c r="K19" s="60">
        <f>E19+'Annual Report'!W21</f>
        <v>1502</v>
      </c>
      <c r="L19" s="60">
        <f t="shared" si="1"/>
        <v>100218</v>
      </c>
    </row>
    <row r="20" spans="1:12" x14ac:dyDescent="0.25">
      <c r="A20" s="46" t="s">
        <v>35</v>
      </c>
      <c r="B20" s="44">
        <v>15997</v>
      </c>
      <c r="C20" s="44">
        <v>4151</v>
      </c>
      <c r="D20" s="44">
        <v>20148</v>
      </c>
      <c r="E20" s="44">
        <v>4343</v>
      </c>
      <c r="G20" s="99" t="s">
        <v>35</v>
      </c>
      <c r="H20" s="60">
        <f>SUM(B20,'Annual Report'!AD22)</f>
        <v>21014</v>
      </c>
      <c r="I20" s="60">
        <f>C20+'Annual Report'!AB22</f>
        <v>4310</v>
      </c>
      <c r="J20" s="60">
        <f t="shared" si="0"/>
        <v>25324</v>
      </c>
      <c r="K20" s="60">
        <f>E20+'Annual Report'!W22</f>
        <v>4825</v>
      </c>
      <c r="L20" s="60">
        <f t="shared" si="1"/>
        <v>30149</v>
      </c>
    </row>
    <row r="21" spans="1:12" x14ac:dyDescent="0.25">
      <c r="A21" s="46" t="s">
        <v>36</v>
      </c>
      <c r="B21" s="44">
        <v>20831</v>
      </c>
      <c r="C21" s="44">
        <v>985</v>
      </c>
      <c r="D21" s="44">
        <v>21816</v>
      </c>
      <c r="E21" s="44">
        <v>1640</v>
      </c>
      <c r="G21" s="99" t="s">
        <v>36</v>
      </c>
      <c r="H21" s="60">
        <f>SUM(B21,'Annual Report'!AD23)</f>
        <v>21669</v>
      </c>
      <c r="I21" s="60">
        <f>C21+'Annual Report'!AB23</f>
        <v>1090</v>
      </c>
      <c r="J21" s="60">
        <f t="shared" si="0"/>
        <v>22759</v>
      </c>
      <c r="K21" s="60">
        <f>E21+'Annual Report'!W23</f>
        <v>1688</v>
      </c>
      <c r="L21" s="60">
        <f t="shared" si="1"/>
        <v>24447</v>
      </c>
    </row>
    <row r="22" spans="1:12" x14ac:dyDescent="0.25">
      <c r="A22" s="46" t="s">
        <v>37</v>
      </c>
      <c r="B22" s="44">
        <v>70590</v>
      </c>
      <c r="C22" s="44">
        <v>174</v>
      </c>
      <c r="D22" s="44">
        <v>70764</v>
      </c>
      <c r="E22" s="44">
        <v>3191</v>
      </c>
      <c r="G22" s="99" t="s">
        <v>37</v>
      </c>
      <c r="H22" s="60">
        <f>SUM(B22,'Annual Report'!AD24)</f>
        <v>75598</v>
      </c>
      <c r="I22" s="60">
        <f>C22+'Annual Report'!AB24</f>
        <v>220</v>
      </c>
      <c r="J22" s="60">
        <f t="shared" si="0"/>
        <v>75818</v>
      </c>
      <c r="K22" s="60">
        <f>E22+'Annual Report'!W24</f>
        <v>3272</v>
      </c>
      <c r="L22" s="60">
        <f t="shared" si="1"/>
        <v>79090</v>
      </c>
    </row>
    <row r="23" spans="1:12" x14ac:dyDescent="0.25">
      <c r="A23" s="47" t="s">
        <v>38</v>
      </c>
      <c r="B23" s="44">
        <v>7998</v>
      </c>
      <c r="C23" s="44">
        <v>23392</v>
      </c>
      <c r="D23" s="44">
        <v>31390</v>
      </c>
      <c r="E23" s="44">
        <v>0</v>
      </c>
      <c r="G23" s="99" t="s">
        <v>38</v>
      </c>
      <c r="H23" s="60">
        <f>SUM(B23,'Annual Report'!AD25)</f>
        <v>7998</v>
      </c>
      <c r="I23" s="60">
        <f>C23+'Annual Report'!AB25</f>
        <v>23392</v>
      </c>
      <c r="J23" s="60">
        <f t="shared" si="0"/>
        <v>31390</v>
      </c>
      <c r="K23" s="60">
        <f>E23+'Annual Report'!W25</f>
        <v>0</v>
      </c>
      <c r="L23" s="60">
        <f t="shared" si="1"/>
        <v>31390</v>
      </c>
    </row>
    <row r="24" spans="1:12" x14ac:dyDescent="0.25">
      <c r="A24" s="43" t="s">
        <v>21</v>
      </c>
      <c r="B24" s="48">
        <f>SUM(B7:B23)</f>
        <v>533306</v>
      </c>
      <c r="C24" s="48">
        <f t="shared" ref="C24:E24" si="2">SUM(C7:C23)</f>
        <v>99501</v>
      </c>
      <c r="D24" s="48">
        <f>SUM(D7:D23)</f>
        <v>632807</v>
      </c>
      <c r="E24" s="48">
        <f t="shared" si="2"/>
        <v>44677</v>
      </c>
      <c r="G24" s="101" t="s">
        <v>21</v>
      </c>
      <c r="H24" s="102">
        <f>SUM(H7:H23)</f>
        <v>586594</v>
      </c>
      <c r="I24" s="102">
        <f>SUM(I7:I23)</f>
        <v>103003</v>
      </c>
      <c r="J24" s="102">
        <f t="shared" ref="J24" si="3">SUM(J7:J23)</f>
        <v>689597</v>
      </c>
      <c r="K24" s="102">
        <f>SUM(K7:K23)</f>
        <v>47700</v>
      </c>
      <c r="L24" s="102">
        <f>SUM(L7:L23)</f>
        <v>737297</v>
      </c>
    </row>
    <row r="25" spans="1:12" x14ac:dyDescent="0.25">
      <c r="A25" s="45"/>
      <c r="D25" s="45" t="s">
        <v>66</v>
      </c>
      <c r="E25" s="51">
        <f>SUM(D24:E24)</f>
        <v>677484</v>
      </c>
      <c r="H25" s="61"/>
      <c r="I25" s="61"/>
      <c r="J25" s="61"/>
      <c r="K25" s="61"/>
      <c r="L25" s="61"/>
    </row>
    <row r="26" spans="1:12" x14ac:dyDescent="0.25">
      <c r="J26" s="143" t="s">
        <v>89</v>
      </c>
      <c r="K26" s="143"/>
      <c r="L26" s="51">
        <f>SUM(H24,K24)</f>
        <v>634294</v>
      </c>
    </row>
    <row r="27" spans="1:12" x14ac:dyDescent="0.25">
      <c r="J27" s="143" t="s">
        <v>90</v>
      </c>
      <c r="K27" s="143"/>
      <c r="L27" s="98">
        <f>L26/$L$24</f>
        <v>0.86029646126323589</v>
      </c>
    </row>
    <row r="28" spans="1:12" x14ac:dyDescent="0.25">
      <c r="H28" s="44"/>
      <c r="I28" s="44"/>
      <c r="J28" s="44"/>
      <c r="K28" s="44"/>
      <c r="L28" s="44"/>
    </row>
    <row r="29" spans="1:12" x14ac:dyDescent="0.25">
      <c r="G29" s="103" t="s">
        <v>74</v>
      </c>
      <c r="K29" s="103" t="s">
        <v>75</v>
      </c>
    </row>
    <row r="30" spans="1:12" x14ac:dyDescent="0.25">
      <c r="G30" s="7"/>
      <c r="K30" s="104"/>
    </row>
    <row r="31" spans="1:12" x14ac:dyDescent="0.25">
      <c r="G31" s="76"/>
      <c r="K31" s="104"/>
    </row>
    <row r="32" spans="1:12" x14ac:dyDescent="0.25">
      <c r="G32" s="105" t="s">
        <v>77</v>
      </c>
      <c r="K32" s="106" t="s">
        <v>78</v>
      </c>
    </row>
    <row r="33" spans="7:11" x14ac:dyDescent="0.25">
      <c r="G33" s="107" t="s">
        <v>80</v>
      </c>
      <c r="K33" s="107" t="s">
        <v>81</v>
      </c>
    </row>
    <row r="34" spans="7:11" x14ac:dyDescent="0.25">
      <c r="G34" s="107" t="s">
        <v>83</v>
      </c>
      <c r="K34" s="107" t="s">
        <v>83</v>
      </c>
    </row>
    <row r="37" spans="7:11" x14ac:dyDescent="0.25">
      <c r="I37" s="83" t="s">
        <v>76</v>
      </c>
    </row>
    <row r="38" spans="7:11" x14ac:dyDescent="0.25">
      <c r="I38" s="104"/>
    </row>
    <row r="39" spans="7:11" x14ac:dyDescent="0.25">
      <c r="I39" s="104"/>
    </row>
    <row r="40" spans="7:11" x14ac:dyDescent="0.25">
      <c r="I40" s="108" t="s">
        <v>79</v>
      </c>
    </row>
    <row r="41" spans="7:11" x14ac:dyDescent="0.25">
      <c r="I41" s="7" t="s">
        <v>82</v>
      </c>
    </row>
    <row r="42" spans="7:11" x14ac:dyDescent="0.25">
      <c r="I42" s="7" t="s">
        <v>83</v>
      </c>
    </row>
  </sheetData>
  <mergeCells count="14">
    <mergeCell ref="J26:K26"/>
    <mergeCell ref="J27:K27"/>
    <mergeCell ref="G1:L1"/>
    <mergeCell ref="G2:L2"/>
    <mergeCell ref="G3:L3"/>
    <mergeCell ref="A5:A6"/>
    <mergeCell ref="L5:L6"/>
    <mergeCell ref="B5:D5"/>
    <mergeCell ref="E5:E6"/>
    <mergeCell ref="H5:J5"/>
    <mergeCell ref="K5:K6"/>
    <mergeCell ref="H4:L4"/>
    <mergeCell ref="B4:E4"/>
    <mergeCell ref="G5:G6"/>
  </mergeCells>
  <printOptions horizontalCentered="1"/>
  <pageMargins left="0" right="0" top="0.75" bottom="0.2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Report</vt:lpstr>
      <vt:lpstr>Quarterly Report</vt:lpstr>
      <vt:lpstr>Annual Report</vt:lpstr>
      <vt:lpstr>2011-2015</vt:lpstr>
      <vt:lpstr>'2011-2015'!Print_Area</vt:lpstr>
      <vt:lpstr>'Annual Report'!Print_Area</vt:lpstr>
      <vt:lpstr>'Monthly Report'!Print_Area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SLP-JOEL</cp:lastModifiedBy>
  <cp:lastPrinted>2015-06-08T18:53:03Z</cp:lastPrinted>
  <dcterms:created xsi:type="dcterms:W3CDTF">2015-05-05T09:17:34Z</dcterms:created>
  <dcterms:modified xsi:type="dcterms:W3CDTF">2015-06-08T18:53:52Z</dcterms:modified>
</cp:coreProperties>
</file>