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7995"/>
  </bookViews>
  <sheets>
    <sheet name="current-EXECOM" sheetId="1" r:id="rId1"/>
  </sheets>
  <externalReferences>
    <externalReference r:id="rId2"/>
    <externalReference r:id="rId3"/>
    <externalReference r:id="rId4"/>
  </externalReferences>
  <definedNames>
    <definedName name="_xlnm.Print_Area" localSheetId="0">'current-EXECOM'!$A$2:$F$145</definedName>
    <definedName name="_xlnm.Print_Titles" localSheetId="0">'current-EXECOM'!$9:$10</definedName>
  </definedNames>
  <calcPr calcId="145621"/>
</workbook>
</file>

<file path=xl/calcChain.xml><?xml version="1.0" encoding="utf-8"?>
<calcChain xmlns="http://schemas.openxmlformats.org/spreadsheetml/2006/main">
  <c r="D168" i="1" l="1"/>
  <c r="C168" i="1"/>
  <c r="E168" i="1" s="1"/>
  <c r="E161" i="1"/>
  <c r="D161" i="1"/>
  <c r="C161" i="1"/>
  <c r="D156" i="1"/>
  <c r="C156" i="1"/>
  <c r="E156" i="1" s="1"/>
  <c r="D140" i="1"/>
  <c r="C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E140" i="1" s="1"/>
  <c r="F128" i="1"/>
  <c r="E128" i="1"/>
  <c r="T124" i="1"/>
  <c r="S124" i="1"/>
  <c r="R124" i="1"/>
  <c r="Q124" i="1"/>
  <c r="P124" i="1"/>
  <c r="O124" i="1"/>
  <c r="N124" i="1"/>
  <c r="M124" i="1"/>
  <c r="D124" i="1"/>
  <c r="F124" i="1" s="1"/>
  <c r="C124" i="1"/>
  <c r="F122" i="1"/>
  <c r="E122" i="1"/>
  <c r="E124" i="1" s="1"/>
  <c r="T119" i="1"/>
  <c r="S119" i="1"/>
  <c r="R119" i="1"/>
  <c r="Q119" i="1"/>
  <c r="P119" i="1"/>
  <c r="O119" i="1"/>
  <c r="N119" i="1"/>
  <c r="M119" i="1"/>
  <c r="D119" i="1"/>
  <c r="F119" i="1" s="1"/>
  <c r="C119" i="1"/>
  <c r="F117" i="1"/>
  <c r="E117" i="1"/>
  <c r="E119" i="1" s="1"/>
  <c r="T114" i="1"/>
  <c r="S114" i="1"/>
  <c r="R114" i="1"/>
  <c r="Q114" i="1"/>
  <c r="P114" i="1"/>
  <c r="O114" i="1"/>
  <c r="N114" i="1"/>
  <c r="M114" i="1"/>
  <c r="F112" i="1"/>
  <c r="E112" i="1"/>
  <c r="E111" i="1"/>
  <c r="E114" i="1" s="1"/>
  <c r="D111" i="1"/>
  <c r="D114" i="1" s="1"/>
  <c r="C111" i="1"/>
  <c r="C114" i="1" s="1"/>
  <c r="F109" i="1"/>
  <c r="E109" i="1"/>
  <c r="F108" i="1"/>
  <c r="E108" i="1"/>
  <c r="E107" i="1"/>
  <c r="D107" i="1"/>
  <c r="F107" i="1" s="1"/>
  <c r="C107" i="1"/>
  <c r="T103" i="1"/>
  <c r="T145" i="1" s="1"/>
  <c r="S103" i="1"/>
  <c r="S145" i="1" s="1"/>
  <c r="R103" i="1"/>
  <c r="R145" i="1" s="1"/>
  <c r="Q103" i="1"/>
  <c r="Q145" i="1" s="1"/>
  <c r="P103" i="1"/>
  <c r="P145" i="1" s="1"/>
  <c r="O103" i="1"/>
  <c r="O145" i="1" s="1"/>
  <c r="N103" i="1"/>
  <c r="N145" i="1" s="1"/>
  <c r="M103" i="1"/>
  <c r="M145" i="1" s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2" i="1"/>
  <c r="E92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E83" i="1"/>
  <c r="D83" i="1"/>
  <c r="D103" i="1" s="1"/>
  <c r="C83" i="1"/>
  <c r="C103" i="1" s="1"/>
  <c r="F80" i="1"/>
  <c r="E80" i="1"/>
  <c r="F79" i="1"/>
  <c r="E79" i="1"/>
  <c r="F78" i="1"/>
  <c r="E78" i="1"/>
  <c r="F77" i="1"/>
  <c r="E77" i="1"/>
  <c r="F76" i="1"/>
  <c r="E76" i="1"/>
  <c r="E75" i="1"/>
  <c r="D75" i="1"/>
  <c r="F75" i="1" s="1"/>
  <c r="C75" i="1"/>
  <c r="D72" i="1"/>
  <c r="F72" i="1" s="1"/>
  <c r="C72" i="1"/>
  <c r="E72" i="1" s="1"/>
  <c r="E70" i="1"/>
  <c r="F69" i="1"/>
  <c r="E69" i="1"/>
  <c r="F68" i="1"/>
  <c r="E68" i="1"/>
  <c r="F67" i="1"/>
  <c r="E67" i="1"/>
  <c r="F66" i="1"/>
  <c r="E66" i="1"/>
  <c r="F65" i="1"/>
  <c r="E65" i="1"/>
  <c r="E64" i="1"/>
  <c r="D64" i="1"/>
  <c r="F64" i="1" s="1"/>
  <c r="C64" i="1"/>
  <c r="F62" i="1"/>
  <c r="E62" i="1"/>
  <c r="E61" i="1"/>
  <c r="F60" i="1"/>
  <c r="E60" i="1"/>
  <c r="D59" i="1"/>
  <c r="F59" i="1" s="1"/>
  <c r="C59" i="1"/>
  <c r="E59" i="1" s="1"/>
  <c r="D58" i="1"/>
  <c r="F58" i="1" s="1"/>
  <c r="C58" i="1"/>
  <c r="E58" i="1" s="1"/>
  <c r="E57" i="1" s="1"/>
  <c r="D57" i="1"/>
  <c r="F57" i="1" s="1"/>
  <c r="C57" i="1"/>
  <c r="D52" i="1"/>
  <c r="C52" i="1"/>
  <c r="D49" i="1"/>
  <c r="C49" i="1"/>
  <c r="T48" i="1"/>
  <c r="S48" i="1"/>
  <c r="Q48" i="1"/>
  <c r="P48" i="1"/>
  <c r="N48" i="1"/>
  <c r="R48" i="1" s="1"/>
  <c r="D48" i="1"/>
  <c r="F48" i="1" s="1"/>
  <c r="C48" i="1"/>
  <c r="E48" i="1" s="1"/>
  <c r="T47" i="1"/>
  <c r="S47" i="1"/>
  <c r="Q47" i="1"/>
  <c r="P47" i="1"/>
  <c r="N47" i="1"/>
  <c r="R47" i="1" s="1"/>
  <c r="D47" i="1"/>
  <c r="F47" i="1" s="1"/>
  <c r="C47" i="1"/>
  <c r="E47" i="1" s="1"/>
  <c r="D46" i="1"/>
  <c r="F46" i="1" s="1"/>
  <c r="C46" i="1"/>
  <c r="E46" i="1" s="1"/>
  <c r="S45" i="1"/>
  <c r="Q45" i="1"/>
  <c r="T45" i="1" s="1"/>
  <c r="N45" i="1"/>
  <c r="R45" i="1" s="1"/>
  <c r="D45" i="1"/>
  <c r="F45" i="1" s="1"/>
  <c r="C45" i="1"/>
  <c r="E45" i="1" s="1"/>
  <c r="S44" i="1"/>
  <c r="Q44" i="1"/>
  <c r="T44" i="1" s="1"/>
  <c r="N44" i="1"/>
  <c r="R44" i="1" s="1"/>
  <c r="D44" i="1"/>
  <c r="F44" i="1" s="1"/>
  <c r="C44" i="1"/>
  <c r="E44" i="1" s="1"/>
  <c r="S43" i="1"/>
  <c r="Q43" i="1"/>
  <c r="T43" i="1" s="1"/>
  <c r="N43" i="1"/>
  <c r="R43" i="1" s="1"/>
  <c r="D43" i="1"/>
  <c r="F43" i="1" s="1"/>
  <c r="C43" i="1"/>
  <c r="E43" i="1" s="1"/>
  <c r="O42" i="1"/>
  <c r="S42" i="1" s="1"/>
  <c r="N42" i="1"/>
  <c r="R42" i="1" s="1"/>
  <c r="M42" i="1"/>
  <c r="Q42" i="1" s="1"/>
  <c r="T42" i="1" s="1"/>
  <c r="D42" i="1"/>
  <c r="F42" i="1" s="1"/>
  <c r="C42" i="1"/>
  <c r="E42" i="1" s="1"/>
  <c r="O41" i="1"/>
  <c r="S41" i="1" s="1"/>
  <c r="N41" i="1"/>
  <c r="R41" i="1" s="1"/>
  <c r="M41" i="1"/>
  <c r="Q41" i="1" s="1"/>
  <c r="T41" i="1" s="1"/>
  <c r="D41" i="1"/>
  <c r="F41" i="1" s="1"/>
  <c r="C41" i="1"/>
  <c r="E41" i="1" s="1"/>
  <c r="D40" i="1"/>
  <c r="F40" i="1" s="1"/>
  <c r="C40" i="1"/>
  <c r="E40" i="1" s="1"/>
  <c r="D39" i="1"/>
  <c r="F39" i="1" s="1"/>
  <c r="C39" i="1"/>
  <c r="E39" i="1" s="1"/>
  <c r="D38" i="1"/>
  <c r="F38" i="1" s="1"/>
  <c r="C38" i="1"/>
  <c r="E38" i="1" s="1"/>
  <c r="D37" i="1"/>
  <c r="F37" i="1" s="1"/>
  <c r="C37" i="1"/>
  <c r="E37" i="1" s="1"/>
  <c r="D36" i="1"/>
  <c r="F36" i="1" s="1"/>
  <c r="C36" i="1"/>
  <c r="E36" i="1" s="1"/>
  <c r="D35" i="1"/>
  <c r="F35" i="1" s="1"/>
  <c r="C35" i="1"/>
  <c r="E35" i="1" s="1"/>
  <c r="D34" i="1"/>
  <c r="F34" i="1" s="1"/>
  <c r="C34" i="1"/>
  <c r="E34" i="1" s="1"/>
  <c r="F32" i="1"/>
  <c r="E32" i="1"/>
  <c r="F31" i="1"/>
  <c r="E31" i="1"/>
  <c r="D30" i="1"/>
  <c r="F30" i="1" s="1"/>
  <c r="C30" i="1"/>
  <c r="E30" i="1" s="1"/>
  <c r="S29" i="1"/>
  <c r="Q29" i="1"/>
  <c r="T29" i="1" s="1"/>
  <c r="N29" i="1"/>
  <c r="R29" i="1" s="1"/>
  <c r="D29" i="1"/>
  <c r="F29" i="1" s="1"/>
  <c r="C29" i="1"/>
  <c r="E29" i="1" s="1"/>
  <c r="D28" i="1"/>
  <c r="F28" i="1" s="1"/>
  <c r="C28" i="1"/>
  <c r="E28" i="1" s="1"/>
  <c r="D27" i="1"/>
  <c r="F27" i="1" s="1"/>
  <c r="C27" i="1"/>
  <c r="E27" i="1" s="1"/>
  <c r="D26" i="1"/>
  <c r="F26" i="1" s="1"/>
  <c r="C26" i="1"/>
  <c r="E26" i="1" s="1"/>
  <c r="D25" i="1"/>
  <c r="F25" i="1" s="1"/>
  <c r="C25" i="1"/>
  <c r="E25" i="1" s="1"/>
  <c r="D24" i="1"/>
  <c r="F24" i="1" s="1"/>
  <c r="C24" i="1"/>
  <c r="E24" i="1" s="1"/>
  <c r="S23" i="1"/>
  <c r="Q23" i="1"/>
  <c r="T23" i="1" s="1"/>
  <c r="N23" i="1"/>
  <c r="R23" i="1" s="1"/>
  <c r="D23" i="1"/>
  <c r="F23" i="1" s="1"/>
  <c r="C23" i="1"/>
  <c r="E23" i="1" s="1"/>
  <c r="S22" i="1"/>
  <c r="Q22" i="1"/>
  <c r="T22" i="1" s="1"/>
  <c r="N22" i="1"/>
  <c r="R22" i="1" s="1"/>
  <c r="D22" i="1"/>
  <c r="F22" i="1" s="1"/>
  <c r="C22" i="1"/>
  <c r="E22" i="1" s="1"/>
  <c r="S21" i="1"/>
  <c r="Q21" i="1"/>
  <c r="T21" i="1" s="1"/>
  <c r="N21" i="1"/>
  <c r="R21" i="1" s="1"/>
  <c r="D21" i="1"/>
  <c r="F21" i="1" s="1"/>
  <c r="C21" i="1"/>
  <c r="E21" i="1" s="1"/>
  <c r="O20" i="1"/>
  <c r="S20" i="1" s="1"/>
  <c r="N20" i="1"/>
  <c r="R20" i="1" s="1"/>
  <c r="M20" i="1"/>
  <c r="P20" i="1" s="1"/>
  <c r="D20" i="1"/>
  <c r="F20" i="1" s="1"/>
  <c r="C20" i="1"/>
  <c r="E20" i="1" s="1"/>
  <c r="O19" i="1"/>
  <c r="S19" i="1" s="1"/>
  <c r="N19" i="1"/>
  <c r="R19" i="1" s="1"/>
  <c r="M19" i="1"/>
  <c r="P19" i="1" s="1"/>
  <c r="D19" i="1"/>
  <c r="F19" i="1" s="1"/>
  <c r="C19" i="1"/>
  <c r="E19" i="1" s="1"/>
  <c r="O18" i="1"/>
  <c r="S18" i="1" s="1"/>
  <c r="N18" i="1"/>
  <c r="R18" i="1" s="1"/>
  <c r="M18" i="1"/>
  <c r="P18" i="1" s="1"/>
  <c r="D18" i="1"/>
  <c r="F18" i="1" s="1"/>
  <c r="C18" i="1"/>
  <c r="E18" i="1" s="1"/>
  <c r="O17" i="1"/>
  <c r="S17" i="1" s="1"/>
  <c r="N17" i="1"/>
  <c r="R17" i="1" s="1"/>
  <c r="M17" i="1"/>
  <c r="P17" i="1" s="1"/>
  <c r="D17" i="1"/>
  <c r="F17" i="1" s="1"/>
  <c r="C17" i="1"/>
  <c r="E17" i="1" s="1"/>
  <c r="D16" i="1"/>
  <c r="C16" i="1"/>
  <c r="E16" i="1" s="1"/>
  <c r="D15" i="1"/>
  <c r="F15" i="1" s="1"/>
  <c r="C15" i="1"/>
  <c r="E15" i="1" s="1"/>
  <c r="E14" i="1" s="1"/>
  <c r="O14" i="1"/>
  <c r="O51" i="1" s="1"/>
  <c r="N14" i="1"/>
  <c r="N51" i="1" s="1"/>
  <c r="M14" i="1"/>
  <c r="M51" i="1" s="1"/>
  <c r="D14" i="1"/>
  <c r="F14" i="1" s="1"/>
  <c r="C14" i="1"/>
  <c r="P14" i="1" l="1"/>
  <c r="R14" i="1"/>
  <c r="R51" i="1" s="1"/>
  <c r="Q17" i="1"/>
  <c r="T17" i="1" s="1"/>
  <c r="Q18" i="1"/>
  <c r="T18" i="1" s="1"/>
  <c r="Q19" i="1"/>
  <c r="T19" i="1" s="1"/>
  <c r="Q20" i="1"/>
  <c r="T20" i="1" s="1"/>
  <c r="C51" i="1"/>
  <c r="C53" i="1" s="1"/>
  <c r="C160" i="1"/>
  <c r="D142" i="1"/>
  <c r="Q14" i="1"/>
  <c r="S14" i="1"/>
  <c r="S51" i="1" s="1"/>
  <c r="P21" i="1"/>
  <c r="P22" i="1"/>
  <c r="P23" i="1"/>
  <c r="D51" i="1"/>
  <c r="F51" i="1" s="1"/>
  <c r="D160" i="1"/>
  <c r="F103" i="1"/>
  <c r="E103" i="1"/>
  <c r="F114" i="1"/>
  <c r="E142" i="1"/>
  <c r="C142" i="1"/>
  <c r="C145" i="1" s="1"/>
  <c r="C157" i="1" s="1"/>
  <c r="P29" i="1"/>
  <c r="P41" i="1"/>
  <c r="P42" i="1"/>
  <c r="P43" i="1"/>
  <c r="P44" i="1"/>
  <c r="P45" i="1"/>
  <c r="F49" i="1"/>
  <c r="F83" i="1"/>
  <c r="F111" i="1"/>
  <c r="F140" i="1"/>
  <c r="N140" i="1"/>
  <c r="P140" i="1"/>
  <c r="R140" i="1"/>
  <c r="T140" i="1"/>
  <c r="N142" i="1"/>
  <c r="P142" i="1"/>
  <c r="R142" i="1"/>
  <c r="T142" i="1"/>
  <c r="C169" i="1"/>
  <c r="E49" i="1"/>
  <c r="E51" i="1" s="1"/>
  <c r="M140" i="1"/>
  <c r="O140" i="1"/>
  <c r="Q140" i="1"/>
  <c r="S140" i="1"/>
  <c r="M142" i="1"/>
  <c r="O142" i="1"/>
  <c r="Q142" i="1"/>
  <c r="S142" i="1"/>
  <c r="E145" i="1" l="1"/>
  <c r="E157" i="1" s="1"/>
  <c r="E160" i="1"/>
  <c r="D145" i="1"/>
  <c r="F142" i="1"/>
  <c r="D53" i="1"/>
  <c r="Q51" i="1"/>
  <c r="T14" i="1"/>
  <c r="T51" i="1" s="1"/>
  <c r="P51" i="1"/>
  <c r="D157" i="1" l="1"/>
  <c r="F145" i="1"/>
  <c r="D169" i="1"/>
</calcChain>
</file>

<file path=xl/sharedStrings.xml><?xml version="1.0" encoding="utf-8"?>
<sst xmlns="http://schemas.openxmlformats.org/spreadsheetml/2006/main" count="117" uniqueCount="113">
  <si>
    <t>DEPARTMENT OF SOCIAL WELFARE AND DEVELOPMENT</t>
  </si>
  <si>
    <t>CONSOLIDATED STATUS OF ALLOTMENT, OBLIGATIONS INCURRED AND BALANCES</t>
  </si>
  <si>
    <t>CY 2018 CURRENT APPROPRIATIONS - ALL FUNDS</t>
  </si>
  <si>
    <t>As of January 31, 2018</t>
  </si>
  <si>
    <t>PARTICULARS</t>
  </si>
  <si>
    <t>ALLOTMENT</t>
  </si>
  <si>
    <t>OBLIGATIONS INCURRED</t>
  </si>
  <si>
    <t>BALANCES</t>
  </si>
  <si>
    <t>% of Utilization</t>
  </si>
  <si>
    <t>REGULAR APPROPRIATIONS</t>
  </si>
  <si>
    <t>General Admin. &amp; Support Services</t>
  </si>
  <si>
    <t xml:space="preserve">       General Management  &amp; Supervsion</t>
  </si>
  <si>
    <t xml:space="preserve">       Administration of Personnel Benefits</t>
  </si>
  <si>
    <t>Information and Communication Technology Service Management</t>
  </si>
  <si>
    <t>Social Marketing Service</t>
  </si>
  <si>
    <t>Social Technology Development and Enhancement</t>
  </si>
  <si>
    <t>Formulation and Development of Policies and Plans</t>
  </si>
  <si>
    <t>National Household Targeting System for Poverty Reduction</t>
  </si>
  <si>
    <t>Pantawid Pamilya</t>
  </si>
  <si>
    <t>Sustainable Livelihood Program</t>
  </si>
  <si>
    <t>KALAHI-CIDSS-NCDDP</t>
  </si>
  <si>
    <t>KALAHI-CIDSS-KKB</t>
  </si>
  <si>
    <t>Services for residential and center-based clients</t>
  </si>
  <si>
    <t>Supplementary Feeding Program</t>
  </si>
  <si>
    <t>Social Pension for Indigent Senior Citizens</t>
  </si>
  <si>
    <t>Implementation of RA No. 10868 or the Centenarians Act of 2016</t>
  </si>
  <si>
    <t>Protective Services for Individuals &amp; Families in Especially Difficult Circumstances</t>
  </si>
  <si>
    <t xml:space="preserve">                    PSB Proper/Adoption</t>
  </si>
  <si>
    <t xml:space="preserve">                    PSFMO (AICS)</t>
  </si>
  <si>
    <t>Assist. To Persons with Disability &amp; Senior Citizens</t>
  </si>
  <si>
    <t>Comprehensive Project for Street Children, Street Families and Ips - Especially Badjaus</t>
  </si>
  <si>
    <t>Bangsamoro Umpungan sa Nutrisyon (Bangun)</t>
  </si>
  <si>
    <t>Tax Reform Cash Transfer Project</t>
  </si>
  <si>
    <t>Services to Distressed Overseas Filipinos</t>
  </si>
  <si>
    <t>Services to Displaced Persons (Deportees)</t>
  </si>
  <si>
    <t>Poverty and Reintegration Progam for Trafficked Persons</t>
  </si>
  <si>
    <t>Disaster response and rehabilitation program</t>
  </si>
  <si>
    <t>National Resource Operation</t>
  </si>
  <si>
    <t>Quick Response Fund</t>
  </si>
  <si>
    <t>Purchase of Mobile Community Kitchens</t>
  </si>
  <si>
    <t>PAMANA - Peace &amp; Developnent</t>
  </si>
  <si>
    <t>PAMANA - DSWD/LGU Led Livelihood</t>
  </si>
  <si>
    <t>Standards-setting, Licensing, accreditation and monitoring services</t>
  </si>
  <si>
    <t>Provision of technical/advisory assistance and other related support services</t>
  </si>
  <si>
    <t>Provision of Capability Training Program</t>
  </si>
  <si>
    <t>TOTAL, REGULAR APPROP.</t>
  </si>
  <si>
    <t>OTHER RELEASES</t>
  </si>
  <si>
    <t xml:space="preserve">     FUND 101</t>
  </si>
  <si>
    <t xml:space="preserve">          Automatic Appropriations</t>
  </si>
  <si>
    <t>Retirement &amp; Life Insurance Prem.</t>
  </si>
  <si>
    <t xml:space="preserve">     REGULAR</t>
  </si>
  <si>
    <t xml:space="preserve">     Additional RLIP</t>
  </si>
  <si>
    <t>Custom Duties &amp; Taxes</t>
  </si>
  <si>
    <t xml:space="preserve">          MPBF</t>
  </si>
  <si>
    <t>Performance Based Bonus</t>
  </si>
  <si>
    <t>Mid-Year Bonus - Regular</t>
  </si>
  <si>
    <t>Mid-Year Bonus - Casual &amp; Contractual</t>
  </si>
  <si>
    <t>For PS Deficiency</t>
  </si>
  <si>
    <t xml:space="preserve">          Pension &amp; Gratuity Fund</t>
  </si>
  <si>
    <t xml:space="preserve">         Contingent Fund</t>
  </si>
  <si>
    <t>Augmentation to AICS</t>
  </si>
  <si>
    <t>KALAHI-CIDSS:MCC</t>
  </si>
  <si>
    <t xml:space="preserve">          Calamity Fund</t>
  </si>
  <si>
    <t>SARO NO. BMB-B-17-0000092 dtd. 01/13/2017 - To cover the FY 2017 QRF</t>
  </si>
  <si>
    <t>SARO NO. BMB-B-17-0004159 dtd. 3/27/2017 - To cover Relief &amp; Rehab. Of Typhoon "Nina" affected households</t>
  </si>
  <si>
    <t>SARO NO. BMB-B-17-0008049 dtd. 06/06/2017 - To cover augmentation of the QRF</t>
  </si>
  <si>
    <t>SARO NO. BMB-B-17-1010169 dtd. 07/10/2017 - To cover augmentation of the QRF</t>
  </si>
  <si>
    <t>SARO NO. B-17-0018998 dtd. Nov. 7, 2017 - To cover the implementation of continuing relief assistance and cash for work for the IDPs of Marawi City per OP approval dtd. 10/30/2017</t>
  </si>
  <si>
    <t>SARO NO. BMB-B-16-0030615 dtd. 11/07/2016 - To cover augmentation of the QRF</t>
  </si>
  <si>
    <t>SARO NO. BMB-B-16-0037698 dtd. 12/27/2016 - To cover augmentation of the QRF</t>
  </si>
  <si>
    <t xml:space="preserve">           Others</t>
  </si>
  <si>
    <t>SIPAG</t>
  </si>
  <si>
    <t>SARO NO. BMB-B-15-0005420 dtd. 5/07/2015 - ESA under the CRRP for Typhoon Yolanda (Unprogrammed fund)</t>
  </si>
  <si>
    <t>SARO NO. BMB-B-15-0006300 dtd. 5/21/2015 - ESA under the CRRP for Typhoon Yolanda (Unprogrammed Fund)</t>
  </si>
  <si>
    <t>TOTAL, FUND 101 - OTHERS</t>
  </si>
  <si>
    <t xml:space="preserve">     FUND 102</t>
  </si>
  <si>
    <t xml:space="preserve">          Unprogrammed Fund</t>
  </si>
  <si>
    <t>NCDDP</t>
  </si>
  <si>
    <t xml:space="preserve">     IBRD</t>
  </si>
  <si>
    <t xml:space="preserve">     ADB</t>
  </si>
  <si>
    <t xml:space="preserve">          Contingent Fund</t>
  </si>
  <si>
    <t>TOTAL, FUND 102 - OTHERS</t>
  </si>
  <si>
    <t xml:space="preserve">     FUND 151</t>
  </si>
  <si>
    <t>Donations to NCR</t>
  </si>
  <si>
    <t>TOTAL, FUND 151</t>
  </si>
  <si>
    <t xml:space="preserve">     FUND 170</t>
  </si>
  <si>
    <t>BCDA</t>
  </si>
  <si>
    <t>TOTAL, FUND 170</t>
  </si>
  <si>
    <t xml:space="preserve">     FUND 171</t>
  </si>
  <si>
    <t xml:space="preserve">         JSDF - KC</t>
  </si>
  <si>
    <t xml:space="preserve">         JSDF - CDED</t>
  </si>
  <si>
    <t xml:space="preserve">         Donations for the purchase of vehicle</t>
  </si>
  <si>
    <t xml:space="preserve">        Grants-ADB-KC-NCDDP</t>
  </si>
  <si>
    <t xml:space="preserve">        Non-Project Grant Assistance of Japan</t>
  </si>
  <si>
    <t xml:space="preserve">                 KC - Construction of DCC &amp; </t>
  </si>
  <si>
    <t xml:space="preserve">                 School Bldgs./Classrooms</t>
  </si>
  <si>
    <t xml:space="preserve">         ADB Grant under Asia Pacific diaster</t>
  </si>
  <si>
    <t xml:space="preserve">                    Response fund for Typhoon Yolanda Project</t>
  </si>
  <si>
    <t xml:space="preserve">         ADB Grant -Japan Fund for Poverty Reduction</t>
  </si>
  <si>
    <t xml:space="preserve">         ADB Grant-KC-NCDDP Additional Financing for </t>
  </si>
  <si>
    <t xml:space="preserve">              TyphoonYolanda Multi-Donor Trust Fund</t>
  </si>
  <si>
    <t>TOTAL, FUND 171</t>
  </si>
  <si>
    <t>TOTAL, OTHER RELEASES</t>
  </si>
  <si>
    <t>GRAND TOTAL, ALL FUNDS</t>
  </si>
  <si>
    <t>Prepared by:</t>
  </si>
  <si>
    <t>Certified Correct:</t>
  </si>
  <si>
    <t xml:space="preserve">                 Noted by:</t>
  </si>
  <si>
    <t>MARY JANE S. MANUEL</t>
  </si>
  <si>
    <t>ELMER M. TOLENTINO</t>
  </si>
  <si>
    <t>WAYNE C. BELIZAR</t>
  </si>
  <si>
    <t>Administrative Officer IV</t>
  </si>
  <si>
    <t>OIC, Budget Division</t>
  </si>
  <si>
    <t>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</si>
</sst>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0_);\(0\)"/>
    <numFmt numFmtId="167" formatCode="_(* #,##0.00_);_(* \(#,##0.00\);_(* \-??_);_(@_)"/>
    <numFmt numFmtId="168" formatCode="mm/dd/yy;@"/>
    <numFmt numFmtId="169" formatCode="[$-409]General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rgb="FFFF0000"/>
      <name val="Mongolian Baiti"/>
      <family val="4"/>
    </font>
    <font>
      <b/>
      <sz val="9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3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7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ill="0" applyBorder="0" applyAlignment="0" applyProtection="0"/>
    <xf numFmtId="0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5" fillId="0" borderId="0" applyFill="0" applyBorder="0" applyAlignment="0" applyProtection="0"/>
    <xf numFmtId="0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" fillId="0" borderId="0" applyFill="0" applyBorder="0" applyAlignment="0" applyProtection="0"/>
    <xf numFmtId="165" fontId="15" fillId="0" borderId="0" applyFont="0" applyFill="0" applyBorder="0" applyAlignment="0" applyProtection="0"/>
    <xf numFmtId="166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0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/>
    <xf numFmtId="43" fontId="2" fillId="0" borderId="0" xfId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0" fontId="3" fillId="0" borderId="0" xfId="0" applyFont="1"/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wrapText="1"/>
    </xf>
    <xf numFmtId="43" fontId="3" fillId="2" borderId="8" xfId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5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3" fontId="2" fillId="0" borderId="11" xfId="1" applyBorder="1" applyAlignment="1">
      <alignment horizontal="center"/>
    </xf>
    <xf numFmtId="0" fontId="6" fillId="0" borderId="12" xfId="0" applyFont="1" applyBorder="1"/>
    <xf numFmtId="0" fontId="7" fillId="0" borderId="13" xfId="0" applyFont="1" applyBorder="1"/>
    <xf numFmtId="43" fontId="7" fillId="0" borderId="14" xfId="1" applyFont="1" applyBorder="1"/>
    <xf numFmtId="0" fontId="7" fillId="0" borderId="0" xfId="0" applyFont="1"/>
    <xf numFmtId="43" fontId="7" fillId="0" borderId="11" xfId="1" applyFont="1" applyBorder="1"/>
    <xf numFmtId="0" fontId="0" fillId="0" borderId="12" xfId="0" applyBorder="1"/>
    <xf numFmtId="0" fontId="0" fillId="0" borderId="13" xfId="0" applyBorder="1"/>
    <xf numFmtId="43" fontId="2" fillId="0" borderId="14" xfId="1" applyBorder="1"/>
    <xf numFmtId="43" fontId="2" fillId="0" borderId="11" xfId="1" applyBorder="1"/>
    <xf numFmtId="0" fontId="8" fillId="0" borderId="12" xfId="0" quotePrefix="1" applyFont="1" applyBorder="1"/>
    <xf numFmtId="0" fontId="8" fillId="0" borderId="13" xfId="0" applyFont="1" applyBorder="1"/>
    <xf numFmtId="43" fontId="8" fillId="0" borderId="14" xfId="1" applyFont="1" applyBorder="1"/>
    <xf numFmtId="10" fontId="8" fillId="0" borderId="14" xfId="1" applyNumberFormat="1" applyFont="1" applyBorder="1"/>
    <xf numFmtId="0" fontId="9" fillId="0" borderId="0" xfId="0" applyFont="1"/>
    <xf numFmtId="43" fontId="9" fillId="0" borderId="14" xfId="1" applyFont="1" applyBorder="1"/>
    <xf numFmtId="0" fontId="2" fillId="0" borderId="12" xfId="0" quotePrefix="1" applyFont="1" applyBorder="1"/>
    <xf numFmtId="0" fontId="10" fillId="0" borderId="13" xfId="0" applyFont="1" applyBorder="1"/>
    <xf numFmtId="43" fontId="10" fillId="0" borderId="14" xfId="1" applyFont="1" applyBorder="1"/>
    <xf numFmtId="10" fontId="5" fillId="0" borderId="14" xfId="1" applyNumberFormat="1" applyFont="1" applyBorder="1"/>
    <xf numFmtId="0" fontId="2" fillId="0" borderId="0" xfId="0" applyFont="1"/>
    <xf numFmtId="43" fontId="2" fillId="0" borderId="14" xfId="1" applyFont="1" applyBorder="1"/>
    <xf numFmtId="0" fontId="2" fillId="0" borderId="13" xfId="0" applyFont="1" applyBorder="1" applyAlignment="1">
      <alignment horizontal="left" wrapText="1"/>
    </xf>
    <xf numFmtId="10" fontId="2" fillId="0" borderId="14" xfId="1" applyNumberFormat="1" applyFont="1" applyBorder="1"/>
    <xf numFmtId="0" fontId="11" fillId="0" borderId="0" xfId="0" applyFont="1"/>
    <xf numFmtId="43" fontId="11" fillId="0" borderId="14" xfId="1" applyFont="1" applyBorder="1"/>
    <xf numFmtId="0" fontId="2" fillId="0" borderId="13" xfId="0" applyFont="1" applyBorder="1"/>
    <xf numFmtId="0" fontId="2" fillId="0" borderId="13" xfId="2" applyFont="1" applyBorder="1" applyAlignment="1">
      <alignment wrapText="1" shrinkToFit="1"/>
    </xf>
    <xf numFmtId="0" fontId="2" fillId="0" borderId="13" xfId="2" applyFont="1" applyBorder="1" applyAlignment="1">
      <alignment wrapText="1"/>
    </xf>
    <xf numFmtId="0" fontId="2" fillId="0" borderId="13" xfId="2" applyFont="1" applyBorder="1" applyAlignment="1">
      <alignment vertical="center" wrapText="1"/>
    </xf>
    <xf numFmtId="0" fontId="5" fillId="0" borderId="12" xfId="0" quotePrefix="1" applyFont="1" applyBorder="1"/>
    <xf numFmtId="0" fontId="5" fillId="0" borderId="0" xfId="0" applyFont="1"/>
    <xf numFmtId="43" fontId="5" fillId="0" borderId="14" xfId="1" applyFont="1" applyBorder="1"/>
    <xf numFmtId="0" fontId="11" fillId="0" borderId="13" xfId="2" applyFont="1" applyBorder="1"/>
    <xf numFmtId="0" fontId="11" fillId="0" borderId="13" xfId="2" applyFont="1" applyBorder="1" applyAlignment="1">
      <alignment wrapText="1"/>
    </xf>
    <xf numFmtId="0" fontId="8" fillId="0" borderId="13" xfId="2" applyFont="1" applyBorder="1" applyAlignment="1">
      <alignment vertical="center" wrapText="1"/>
    </xf>
    <xf numFmtId="0" fontId="12" fillId="0" borderId="12" xfId="0" quotePrefix="1" applyFont="1" applyBorder="1"/>
    <xf numFmtId="0" fontId="12" fillId="0" borderId="13" xfId="2" applyFont="1" applyBorder="1" applyAlignment="1">
      <alignment vertical="center" wrapText="1"/>
    </xf>
    <xf numFmtId="43" fontId="12" fillId="0" borderId="14" xfId="1" applyFont="1" applyBorder="1"/>
    <xf numFmtId="10" fontId="12" fillId="0" borderId="14" xfId="1" applyNumberFormat="1" applyFont="1" applyBorder="1"/>
    <xf numFmtId="0" fontId="12" fillId="0" borderId="0" xfId="0" applyFont="1"/>
    <xf numFmtId="0" fontId="2" fillId="0" borderId="13" xfId="2" applyFont="1" applyBorder="1"/>
    <xf numFmtId="43" fontId="5" fillId="0" borderId="15" xfId="1" applyFont="1" applyBorder="1"/>
    <xf numFmtId="0" fontId="0" fillId="0" borderId="9" xfId="0" applyFill="1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43" fontId="8" fillId="2" borderId="18" xfId="1" applyFont="1" applyFill="1" applyBorder="1"/>
    <xf numFmtId="10" fontId="8" fillId="2" borderId="18" xfId="1" applyNumberFormat="1" applyFont="1" applyFill="1" applyBorder="1"/>
    <xf numFmtId="0" fontId="8" fillId="0" borderId="0" xfId="0" applyFont="1"/>
    <xf numFmtId="0" fontId="11" fillId="0" borderId="12" xfId="0" quotePrefix="1" applyFont="1" applyBorder="1"/>
    <xf numFmtId="43" fontId="13" fillId="0" borderId="14" xfId="1" applyFont="1" applyBorder="1"/>
    <xf numFmtId="0" fontId="6" fillId="0" borderId="12" xfId="0" quotePrefix="1" applyFont="1" applyBorder="1"/>
    <xf numFmtId="43" fontId="13" fillId="0" borderId="11" xfId="1" applyFont="1" applyBorder="1"/>
    <xf numFmtId="43" fontId="2" fillId="0" borderId="15" xfId="1" applyBorder="1"/>
    <xf numFmtId="0" fontId="9" fillId="0" borderId="12" xfId="0" quotePrefix="1" applyFont="1" applyBorder="1"/>
    <xf numFmtId="0" fontId="9" fillId="0" borderId="13" xfId="0" applyFont="1" applyBorder="1"/>
    <xf numFmtId="43" fontId="8" fillId="0" borderId="7" xfId="1" applyFont="1" applyBorder="1"/>
    <xf numFmtId="10" fontId="8" fillId="0" borderId="19" xfId="1" applyNumberFormat="1" applyFont="1" applyBorder="1"/>
    <xf numFmtId="0" fontId="8" fillId="0" borderId="13" xfId="0" applyFont="1" applyBorder="1" applyAlignment="1">
      <alignment horizontal="left" wrapText="1"/>
    </xf>
    <xf numFmtId="43" fontId="8" fillId="0" borderId="20" xfId="1" applyFont="1" applyBorder="1"/>
    <xf numFmtId="43" fontId="0" fillId="0" borderId="14" xfId="0" applyNumberFormat="1" applyBorder="1"/>
    <xf numFmtId="0" fontId="9" fillId="0" borderId="12" xfId="0" applyFont="1" applyBorder="1"/>
    <xf numFmtId="43" fontId="8" fillId="0" borderId="19" xfId="1" applyFont="1" applyBorder="1"/>
    <xf numFmtId="10" fontId="2" fillId="0" borderId="19" xfId="1" applyNumberFormat="1" applyFont="1" applyBorder="1"/>
    <xf numFmtId="0" fontId="2" fillId="0" borderId="21" xfId="0" applyFont="1" applyBorder="1"/>
    <xf numFmtId="43" fontId="2" fillId="0" borderId="20" xfId="1" applyBorder="1"/>
    <xf numFmtId="43" fontId="2" fillId="0" borderId="15" xfId="1" applyFont="1" applyBorder="1"/>
    <xf numFmtId="43" fontId="2" fillId="0" borderId="20" xfId="1" applyFont="1" applyBorder="1"/>
    <xf numFmtId="0" fontId="8" fillId="0" borderId="13" xfId="0" applyFont="1" applyBorder="1" applyAlignment="1">
      <alignment wrapText="1"/>
    </xf>
    <xf numFmtId="43" fontId="0" fillId="0" borderId="20" xfId="0" applyNumberFormat="1" applyBorder="1"/>
    <xf numFmtId="0" fontId="11" fillId="0" borderId="13" xfId="0" applyFont="1" applyBorder="1" applyAlignment="1">
      <alignment horizontal="left" wrapText="1"/>
    </xf>
    <xf numFmtId="0" fontId="11" fillId="0" borderId="13" xfId="0" applyFont="1" applyBorder="1"/>
    <xf numFmtId="0" fontId="2" fillId="0" borderId="22" xfId="0" applyFont="1" applyBorder="1"/>
    <xf numFmtId="0" fontId="0" fillId="0" borderId="20" xfId="0" applyBorder="1"/>
    <xf numFmtId="0" fontId="2" fillId="0" borderId="14" xfId="0" applyFont="1" applyBorder="1"/>
    <xf numFmtId="0" fontId="0" fillId="0" borderId="14" xfId="0" applyBorder="1"/>
    <xf numFmtId="0" fontId="2" fillId="0" borderId="13" xfId="0" applyFont="1" applyBorder="1" applyAlignment="1">
      <alignment wrapText="1"/>
    </xf>
    <xf numFmtId="43" fontId="8" fillId="0" borderId="19" xfId="0" applyNumberFormat="1" applyFont="1" applyBorder="1"/>
    <xf numFmtId="0" fontId="11" fillId="0" borderId="0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0" fontId="11" fillId="0" borderId="23" xfId="0" quotePrefix="1" applyFont="1" applyBorder="1"/>
    <xf numFmtId="0" fontId="2" fillId="0" borderId="24" xfId="0" applyFont="1" applyBorder="1" applyAlignment="1">
      <alignment wrapText="1"/>
    </xf>
    <xf numFmtId="43" fontId="0" fillId="0" borderId="19" xfId="0" applyNumberFormat="1" applyBorder="1"/>
    <xf numFmtId="43" fontId="2" fillId="0" borderId="19" xfId="1" applyFont="1" applyBorder="1"/>
    <xf numFmtId="0" fontId="11" fillId="0" borderId="25" xfId="0" quotePrefix="1" applyFont="1" applyBorder="1"/>
    <xf numFmtId="0" fontId="2" fillId="0" borderId="22" xfId="0" applyFont="1" applyBorder="1" applyAlignment="1">
      <alignment wrapText="1"/>
    </xf>
    <xf numFmtId="10" fontId="2" fillId="0" borderId="20" xfId="1" applyNumberFormat="1" applyFont="1" applyBorder="1"/>
    <xf numFmtId="0" fontId="11" fillId="0" borderId="26" xfId="0" quotePrefix="1" applyFont="1" applyBorder="1"/>
    <xf numFmtId="0" fontId="2" fillId="0" borderId="27" xfId="0" applyFont="1" applyBorder="1"/>
    <xf numFmtId="0" fontId="0" fillId="0" borderId="15" xfId="0" applyBorder="1"/>
    <xf numFmtId="0" fontId="2" fillId="0" borderId="15" xfId="0" applyFont="1" applyBorder="1"/>
    <xf numFmtId="0" fontId="9" fillId="0" borderId="25" xfId="0" quotePrefix="1" applyFont="1" applyBorder="1"/>
    <xf numFmtId="0" fontId="8" fillId="0" borderId="22" xfId="0" applyFont="1" applyBorder="1"/>
    <xf numFmtId="10" fontId="8" fillId="0" borderId="7" xfId="1" applyNumberFormat="1" applyFont="1" applyBorder="1"/>
    <xf numFmtId="0" fontId="2" fillId="0" borderId="20" xfId="0" applyFont="1" applyBorder="1"/>
    <xf numFmtId="0" fontId="2" fillId="0" borderId="25" xfId="0" quotePrefix="1" applyFont="1" applyBorder="1"/>
    <xf numFmtId="0" fontId="2" fillId="0" borderId="0" xfId="0" applyFont="1" applyBorder="1" applyAlignment="1">
      <alignment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43" fontId="8" fillId="3" borderId="18" xfId="1" applyFont="1" applyFill="1" applyBorder="1"/>
    <xf numFmtId="10" fontId="8" fillId="3" borderId="18" xfId="1" applyNumberFormat="1" applyFont="1" applyFill="1" applyBorder="1"/>
    <xf numFmtId="0" fontId="8" fillId="0" borderId="13" xfId="0" applyFont="1" applyFill="1" applyBorder="1"/>
    <xf numFmtId="0" fontId="2" fillId="0" borderId="22" xfId="0" applyFont="1" applyBorder="1" applyAlignment="1"/>
    <xf numFmtId="0" fontId="2" fillId="0" borderId="9" xfId="0" quotePrefix="1" applyFont="1" applyBorder="1"/>
    <xf numFmtId="0" fontId="11" fillId="0" borderId="10" xfId="0" applyFont="1" applyBorder="1"/>
    <xf numFmtId="43" fontId="0" fillId="0" borderId="11" xfId="0" applyNumberFormat="1" applyBorder="1"/>
    <xf numFmtId="43" fontId="2" fillId="0" borderId="11" xfId="1" applyFont="1" applyBorder="1"/>
    <xf numFmtId="10" fontId="2" fillId="0" borderId="11" xfId="1" applyNumberFormat="1" applyFont="1" applyBorder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3" fontId="8" fillId="0" borderId="11" xfId="1" applyFont="1" applyFill="1" applyBorder="1"/>
    <xf numFmtId="10" fontId="8" fillId="0" borderId="11" xfId="1" applyNumberFormat="1" applyFont="1" applyFill="1" applyBorder="1"/>
    <xf numFmtId="0" fontId="8" fillId="0" borderId="0" xfId="0" applyFont="1" applyFill="1"/>
    <xf numFmtId="43" fontId="8" fillId="0" borderId="0" xfId="1" applyFont="1" applyFill="1" applyBorder="1"/>
    <xf numFmtId="0" fontId="8" fillId="0" borderId="13" xfId="0" applyFont="1" applyFill="1" applyBorder="1" applyAlignment="1">
      <alignment horizontal="center"/>
    </xf>
    <xf numFmtId="43" fontId="8" fillId="0" borderId="14" xfId="1" applyFont="1" applyFill="1" applyBorder="1"/>
    <xf numFmtId="10" fontId="8" fillId="0" borderId="14" xfId="1" applyNumberFormat="1" applyFont="1" applyFill="1" applyBorder="1"/>
    <xf numFmtId="0" fontId="8" fillId="0" borderId="1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7" fillId="0" borderId="14" xfId="0" applyFont="1" applyBorder="1"/>
    <xf numFmtId="0" fontId="7" fillId="0" borderId="12" xfId="0" applyFont="1" applyBorder="1"/>
    <xf numFmtId="0" fontId="11" fillId="0" borderId="19" xfId="0" applyFont="1" applyBorder="1"/>
    <xf numFmtId="0" fontId="7" fillId="0" borderId="20" xfId="0" applyFont="1" applyBorder="1"/>
    <xf numFmtId="0" fontId="7" fillId="0" borderId="25" xfId="0" applyFont="1" applyBorder="1"/>
    <xf numFmtId="0" fontId="7" fillId="0" borderId="12" xfId="0" quotePrefix="1" applyFont="1" applyBorder="1"/>
    <xf numFmtId="43" fontId="0" fillId="0" borderId="14" xfId="1" applyFont="1" applyBorder="1"/>
    <xf numFmtId="10" fontId="10" fillId="0" borderId="14" xfId="1" applyNumberFormat="1" applyFont="1" applyBorder="1"/>
    <xf numFmtId="0" fontId="14" fillId="0" borderId="0" xfId="0" applyFont="1"/>
    <xf numFmtId="43" fontId="0" fillId="0" borderId="0" xfId="0" applyNumberFormat="1"/>
    <xf numFmtId="43" fontId="2" fillId="0" borderId="0" xfId="0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horizontal="center"/>
    </xf>
  </cellXfs>
  <cellStyles count="934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68" xfId="363"/>
    <cellStyle name="Comma 2 7" xfId="364"/>
    <cellStyle name="Comma 2 7 10" xfId="365"/>
    <cellStyle name="Comma 2 7 11" xfId="366"/>
    <cellStyle name="Comma 2 7 12" xfId="367"/>
    <cellStyle name="Comma 2 7 13" xfId="368"/>
    <cellStyle name="Comma 2 7 14" xfId="369"/>
    <cellStyle name="Comma 2 7 15" xfId="370"/>
    <cellStyle name="Comma 2 7 16" xfId="371"/>
    <cellStyle name="Comma 2 7 17" xfId="372"/>
    <cellStyle name="Comma 2 7 18" xfId="373"/>
    <cellStyle name="Comma 2 7 19" xfId="374"/>
    <cellStyle name="Comma 2 7 2" xfId="375"/>
    <cellStyle name="Comma 2 7 2 10" xfId="376"/>
    <cellStyle name="Comma 2 7 2 11" xfId="377"/>
    <cellStyle name="Comma 2 7 2 12" xfId="378"/>
    <cellStyle name="Comma 2 7 2 13" xfId="379"/>
    <cellStyle name="Comma 2 7 2 14" xfId="380"/>
    <cellStyle name="Comma 2 7 2 15" xfId="381"/>
    <cellStyle name="Comma 2 7 2 16" xfId="382"/>
    <cellStyle name="Comma 2 7 2 17" xfId="383"/>
    <cellStyle name="Comma 2 7 2 18" xfId="384"/>
    <cellStyle name="Comma 2 7 2 19" xfId="385"/>
    <cellStyle name="Comma 2 7 2 2" xfId="386"/>
    <cellStyle name="Comma 2 7 2 20" xfId="387"/>
    <cellStyle name="Comma 2 7 2 21" xfId="388"/>
    <cellStyle name="Comma 2 7 2 22" xfId="389"/>
    <cellStyle name="Comma 2 7 2 23" xfId="390"/>
    <cellStyle name="Comma 2 7 2 24" xfId="391"/>
    <cellStyle name="Comma 2 7 2 25" xfId="392"/>
    <cellStyle name="Comma 2 7 2 26" xfId="393"/>
    <cellStyle name="Comma 2 7 2 27" xfId="394"/>
    <cellStyle name="Comma 2 7 2 28" xfId="395"/>
    <cellStyle name="Comma 2 7 2 29" xfId="396"/>
    <cellStyle name="Comma 2 7 2 3" xfId="397"/>
    <cellStyle name="Comma 2 7 2 30" xfId="398"/>
    <cellStyle name="Comma 2 7 2 31" xfId="399"/>
    <cellStyle name="Comma 2 7 2 32" xfId="400"/>
    <cellStyle name="Comma 2 7 2 33" xfId="401"/>
    <cellStyle name="Comma 2 7 2 34" xfId="402"/>
    <cellStyle name="Comma 2 7 2 35" xfId="403"/>
    <cellStyle name="Comma 2 7 2 36" xfId="404"/>
    <cellStyle name="Comma 2 7 2 4" xfId="405"/>
    <cellStyle name="Comma 2 7 2 5" xfId="406"/>
    <cellStyle name="Comma 2 7 2 6" xfId="407"/>
    <cellStyle name="Comma 2 7 2 7" xfId="408"/>
    <cellStyle name="Comma 2 7 2 8" xfId="409"/>
    <cellStyle name="Comma 2 7 2 9" xfId="410"/>
    <cellStyle name="Comma 2 7 20" xfId="411"/>
    <cellStyle name="Comma 2 7 21" xfId="412"/>
    <cellStyle name="Comma 2 7 22" xfId="413"/>
    <cellStyle name="Comma 2 7 23" xfId="414"/>
    <cellStyle name="Comma 2 7 24" xfId="415"/>
    <cellStyle name="Comma 2 7 25" xfId="416"/>
    <cellStyle name="Comma 2 7 26" xfId="417"/>
    <cellStyle name="Comma 2 7 27" xfId="418"/>
    <cellStyle name="Comma 2 7 28" xfId="419"/>
    <cellStyle name="Comma 2 7 29" xfId="420"/>
    <cellStyle name="Comma 2 7 3" xfId="421"/>
    <cellStyle name="Comma 2 7 30" xfId="422"/>
    <cellStyle name="Comma 2 7 31" xfId="423"/>
    <cellStyle name="Comma 2 7 32" xfId="424"/>
    <cellStyle name="Comma 2 7 33" xfId="425"/>
    <cellStyle name="Comma 2 7 34" xfId="426"/>
    <cellStyle name="Comma 2 7 35" xfId="427"/>
    <cellStyle name="Comma 2 7 36" xfId="428"/>
    <cellStyle name="Comma 2 7 37" xfId="429"/>
    <cellStyle name="Comma 2 7 38" xfId="430"/>
    <cellStyle name="Comma 2 7 4" xfId="431"/>
    <cellStyle name="Comma 2 7 5" xfId="432"/>
    <cellStyle name="Comma 2 7 6" xfId="433"/>
    <cellStyle name="Comma 2 7 7" xfId="434"/>
    <cellStyle name="Comma 2 7 8" xfId="435"/>
    <cellStyle name="Comma 2 7 9" xfId="436"/>
    <cellStyle name="Comma 2 8" xfId="437"/>
    <cellStyle name="Comma 2 9" xfId="438"/>
    <cellStyle name="Comma 20" xfId="439"/>
    <cellStyle name="Comma 21" xfId="440"/>
    <cellStyle name="Comma 22" xfId="441"/>
    <cellStyle name="Comma 23" xfId="442"/>
    <cellStyle name="Comma 24" xfId="443"/>
    <cellStyle name="Comma 24 2" xfId="444"/>
    <cellStyle name="Comma 25" xfId="445"/>
    <cellStyle name="Comma 26" xfId="446"/>
    <cellStyle name="Comma 26 2" xfId="447"/>
    <cellStyle name="Comma 27" xfId="448"/>
    <cellStyle name="Comma 27 2" xfId="449"/>
    <cellStyle name="Comma 28" xfId="450"/>
    <cellStyle name="Comma 28 2" xfId="451"/>
    <cellStyle name="Comma 29" xfId="452"/>
    <cellStyle name="Comma 3" xfId="453"/>
    <cellStyle name="Comma 3 10" xfId="454"/>
    <cellStyle name="Comma 3 11" xfId="455"/>
    <cellStyle name="Comma 3 2" xfId="456"/>
    <cellStyle name="Comma 3 2 2" xfId="457"/>
    <cellStyle name="Comma 3 2 3" xfId="458"/>
    <cellStyle name="Comma 3 2 4" xfId="459"/>
    <cellStyle name="Comma 3 2 5" xfId="460"/>
    <cellStyle name="Comma 3 3" xfId="461"/>
    <cellStyle name="Comma 3 3 2" xfId="462"/>
    <cellStyle name="Comma 3 3 3" xfId="463"/>
    <cellStyle name="Comma 3 3 4" xfId="464"/>
    <cellStyle name="Comma 3 3 5" xfId="465"/>
    <cellStyle name="Comma 3 4" xfId="466"/>
    <cellStyle name="Comma 3 4 2" xfId="467"/>
    <cellStyle name="Comma 3 4 2 2" xfId="468"/>
    <cellStyle name="Comma 3 4 3" xfId="469"/>
    <cellStyle name="Comma 3 4 3 2" xfId="470"/>
    <cellStyle name="Comma 3 4 3 2 2" xfId="471"/>
    <cellStyle name="Comma 3 4 4" xfId="472"/>
    <cellStyle name="Comma 3 5" xfId="473"/>
    <cellStyle name="Comma 3 5 2" xfId="474"/>
    <cellStyle name="Comma 3 6" xfId="475"/>
    <cellStyle name="Comma 3 7" xfId="476"/>
    <cellStyle name="Comma 3 8" xfId="477"/>
    <cellStyle name="Comma 3 9" xfId="478"/>
    <cellStyle name="Comma 30" xfId="479"/>
    <cellStyle name="Comma 31" xfId="480"/>
    <cellStyle name="Comma 31 2" xfId="481"/>
    <cellStyle name="Comma 32" xfId="482"/>
    <cellStyle name="Comma 33" xfId="483"/>
    <cellStyle name="Comma 34" xfId="484"/>
    <cellStyle name="Comma 34 2" xfId="485"/>
    <cellStyle name="Comma 35" xfId="486"/>
    <cellStyle name="Comma 36" xfId="487"/>
    <cellStyle name="Comma 37" xfId="488"/>
    <cellStyle name="Comma 38" xfId="489"/>
    <cellStyle name="Comma 39" xfId="490"/>
    <cellStyle name="Comma 39 2" xfId="491"/>
    <cellStyle name="Comma 4" xfId="492"/>
    <cellStyle name="Comma 4 2" xfId="493"/>
    <cellStyle name="Comma 4 2 10" xfId="494"/>
    <cellStyle name="Comma 4 2 11" xfId="495"/>
    <cellStyle name="Comma 4 2 2" xfId="496"/>
    <cellStyle name="Comma 4 2 2 2" xfId="497"/>
    <cellStyle name="Comma 4 2 3" xfId="498"/>
    <cellStyle name="Comma 4 2 4" xfId="499"/>
    <cellStyle name="Comma 4 2 5" xfId="500"/>
    <cellStyle name="Comma 4 2 6" xfId="501"/>
    <cellStyle name="Comma 4 2 7" xfId="502"/>
    <cellStyle name="Comma 4 2 8" xfId="503"/>
    <cellStyle name="Comma 4 2 9" xfId="504"/>
    <cellStyle name="Comma 4 3" xfId="505"/>
    <cellStyle name="Comma 4 4" xfId="506"/>
    <cellStyle name="Comma 4 4 2" xfId="507"/>
    <cellStyle name="Comma 4 5" xfId="508"/>
    <cellStyle name="Comma 4 6" xfId="509"/>
    <cellStyle name="Comma 4 7" xfId="510"/>
    <cellStyle name="Comma 4 8" xfId="511"/>
    <cellStyle name="Comma 4 9" xfId="512"/>
    <cellStyle name="Comma 40" xfId="513"/>
    <cellStyle name="Comma 41" xfId="514"/>
    <cellStyle name="Comma 42" xfId="515"/>
    <cellStyle name="Comma 43" xfId="516"/>
    <cellStyle name="Comma 44" xfId="517"/>
    <cellStyle name="Comma 45" xfId="518"/>
    <cellStyle name="Comma 46" xfId="519"/>
    <cellStyle name="Comma 46 2" xfId="520"/>
    <cellStyle name="Comma 5" xfId="521"/>
    <cellStyle name="Comma 5 10" xfId="522"/>
    <cellStyle name="Comma 5 11" xfId="523"/>
    <cellStyle name="Comma 5 12" xfId="524"/>
    <cellStyle name="Comma 5 13" xfId="525"/>
    <cellStyle name="Comma 5 14" xfId="526"/>
    <cellStyle name="Comma 5 15" xfId="527"/>
    <cellStyle name="Comma 5 16" xfId="528"/>
    <cellStyle name="Comma 5 17" xfId="529"/>
    <cellStyle name="Comma 5 18" xfId="530"/>
    <cellStyle name="Comma 5 19" xfId="531"/>
    <cellStyle name="Comma 5 2" xfId="532"/>
    <cellStyle name="Comma 5 2 2" xfId="533"/>
    <cellStyle name="Comma 5 2 3" xfId="534"/>
    <cellStyle name="Comma 5 3" xfId="535"/>
    <cellStyle name="Comma 5 4" xfId="536"/>
    <cellStyle name="Comma 5 5" xfId="537"/>
    <cellStyle name="Comma 5 6" xfId="538"/>
    <cellStyle name="Comma 5 7" xfId="539"/>
    <cellStyle name="Comma 5 8" xfId="540"/>
    <cellStyle name="Comma 5 9" xfId="541"/>
    <cellStyle name="Comma 6" xfId="542"/>
    <cellStyle name="Comma 6 2" xfId="543"/>
    <cellStyle name="Comma 6 2 2" xfId="544"/>
    <cellStyle name="Comma 6 2 3" xfId="545"/>
    <cellStyle name="Comma 6 2 4" xfId="546"/>
    <cellStyle name="Comma 6 2 5" xfId="547"/>
    <cellStyle name="Comma 6 3" xfId="548"/>
    <cellStyle name="Comma 6 3 2" xfId="549"/>
    <cellStyle name="Comma 6 4" xfId="550"/>
    <cellStyle name="Comma 6 5" xfId="551"/>
    <cellStyle name="Comma 6 6" xfId="552"/>
    <cellStyle name="Comma 6 7" xfId="553"/>
    <cellStyle name="Comma 6 8" xfId="554"/>
    <cellStyle name="Comma 7" xfId="555"/>
    <cellStyle name="Comma 7 10" xfId="556"/>
    <cellStyle name="Comma 7 11" xfId="557"/>
    <cellStyle name="Comma 7 12" xfId="558"/>
    <cellStyle name="Comma 7 2" xfId="559"/>
    <cellStyle name="Comma 7 2 2" xfId="560"/>
    <cellStyle name="Comma 7 2 3" xfId="561"/>
    <cellStyle name="Comma 7 2 4" xfId="562"/>
    <cellStyle name="Comma 7 3" xfId="563"/>
    <cellStyle name="Comma 7 3 2" xfId="564"/>
    <cellStyle name="Comma 7 3 3" xfId="565"/>
    <cellStyle name="Comma 7 4" xfId="566"/>
    <cellStyle name="Comma 7 4 2" xfId="567"/>
    <cellStyle name="Comma 7 5" xfId="568"/>
    <cellStyle name="Comma 7 5 2" xfId="569"/>
    <cellStyle name="Comma 7 6" xfId="570"/>
    <cellStyle name="Comma 7 6 2" xfId="571"/>
    <cellStyle name="Comma 7 7" xfId="572"/>
    <cellStyle name="Comma 7 7 2" xfId="573"/>
    <cellStyle name="Comma 7 8" xfId="574"/>
    <cellStyle name="Comma 7 8 2" xfId="575"/>
    <cellStyle name="Comma 7 9" xfId="576"/>
    <cellStyle name="Comma 7 9 2" xfId="577"/>
    <cellStyle name="Comma 8" xfId="578"/>
    <cellStyle name="Comma 8 2" xfId="579"/>
    <cellStyle name="Comma 8 2 2" xfId="580"/>
    <cellStyle name="Comma 8 2 3" xfId="581"/>
    <cellStyle name="Comma 8 2 4" xfId="582"/>
    <cellStyle name="Comma 8 3" xfId="583"/>
    <cellStyle name="Comma 8 4" xfId="584"/>
    <cellStyle name="Comma 8 5" xfId="585"/>
    <cellStyle name="Comma 8 6" xfId="586"/>
    <cellStyle name="Comma 9" xfId="587"/>
    <cellStyle name="Comma 9 2" xfId="588"/>
    <cellStyle name="Comma 9 3" xfId="589"/>
    <cellStyle name="Comma 9 4" xfId="590"/>
    <cellStyle name="Comma 9 5" xfId="591"/>
    <cellStyle name="Currency 2" xfId="592"/>
    <cellStyle name="Dezimal 2" xfId="593"/>
    <cellStyle name="Excel Built-in Normal" xfId="594"/>
    <cellStyle name="Hyperlink 2" xfId="595"/>
    <cellStyle name="Hyperlink 3" xfId="596"/>
    <cellStyle name="Hyperlink 4" xfId="597"/>
    <cellStyle name="Hyperlink 5" xfId="598"/>
    <cellStyle name="Hyperlink 6" xfId="599"/>
    <cellStyle name="Normal" xfId="0" builtinId="0"/>
    <cellStyle name="Normal 10" xfId="600"/>
    <cellStyle name="Normal 10 2" xfId="601"/>
    <cellStyle name="Normal 10 2 2" xfId="602"/>
    <cellStyle name="Normal 10 2 2 2" xfId="603"/>
    <cellStyle name="Normal 10 3" xfId="604"/>
    <cellStyle name="Normal 10 4" xfId="605"/>
    <cellStyle name="Normal 10 5" xfId="606"/>
    <cellStyle name="Normal 11" xfId="607"/>
    <cellStyle name="Normal 11 2" xfId="608"/>
    <cellStyle name="Normal 11 2 2" xfId="609"/>
    <cellStyle name="Normal 11 3" xfId="610"/>
    <cellStyle name="Normal 12" xfId="611"/>
    <cellStyle name="Normal 12 2" xfId="612"/>
    <cellStyle name="Normal 12 2 2" xfId="613"/>
    <cellStyle name="Normal 12 3" xfId="614"/>
    <cellStyle name="Normal 12 4" xfId="2"/>
    <cellStyle name="Normal 13" xfId="615"/>
    <cellStyle name="Normal 13 2" xfId="616"/>
    <cellStyle name="Normal 13 2 2" xfId="617"/>
    <cellStyle name="Normal 13 2 3" xfId="618"/>
    <cellStyle name="Normal 13 3" xfId="619"/>
    <cellStyle name="Normal 14" xfId="620"/>
    <cellStyle name="Normal 14 2" xfId="621"/>
    <cellStyle name="Normal 14 3" xfId="622"/>
    <cellStyle name="Normal 14 4" xfId="623"/>
    <cellStyle name="Normal 15" xfId="624"/>
    <cellStyle name="Normal 15 2" xfId="625"/>
    <cellStyle name="Normal 15 3" xfId="626"/>
    <cellStyle name="Normal 16" xfId="627"/>
    <cellStyle name="Normal 16 2" xfId="628"/>
    <cellStyle name="Normal 17" xfId="629"/>
    <cellStyle name="Normal 17 2" xfId="630"/>
    <cellStyle name="Normal 17 2 2" xfId="631"/>
    <cellStyle name="Normal 17 3" xfId="632"/>
    <cellStyle name="Normal 18" xfId="633"/>
    <cellStyle name="Normal 18 2" xfId="634"/>
    <cellStyle name="Normal 18 2 2" xfId="635"/>
    <cellStyle name="Normal 18 3" xfId="636"/>
    <cellStyle name="Normal 19" xfId="637"/>
    <cellStyle name="Normal 19 2" xfId="638"/>
    <cellStyle name="Normal 19 2 2" xfId="639"/>
    <cellStyle name="Normal 19 3" xfId="640"/>
    <cellStyle name="Normal 2" xfId="641"/>
    <cellStyle name="Normal 2 10" xfId="642"/>
    <cellStyle name="Normal 2 11" xfId="643"/>
    <cellStyle name="Normal 2 12" xfId="644"/>
    <cellStyle name="Normal 2 13" xfId="645"/>
    <cellStyle name="Normal 2 14" xfId="646"/>
    <cellStyle name="Normal 2 15" xfId="647"/>
    <cellStyle name="Normal 2 16" xfId="648"/>
    <cellStyle name="Normal 2 17" xfId="649"/>
    <cellStyle name="Normal 2 18" xfId="650"/>
    <cellStyle name="Normal 2 19" xfId="651"/>
    <cellStyle name="Normal 2 2" xfId="652"/>
    <cellStyle name="Normal 2 2 2" xfId="653"/>
    <cellStyle name="Normal 2 2 2 10" xfId="654"/>
    <cellStyle name="Normal 2 2 2 2" xfId="655"/>
    <cellStyle name="Normal 2 2 2 2 2" xfId="656"/>
    <cellStyle name="Normal 2 2 2 2 2 2" xfId="657"/>
    <cellStyle name="Normal 2 2 2 3" xfId="658"/>
    <cellStyle name="Normal 2 2 2 4" xfId="659"/>
    <cellStyle name="Normal 2 2 2 4 2" xfId="660"/>
    <cellStyle name="Normal 2 2 2 5" xfId="661"/>
    <cellStyle name="Normal 2 2 2 5 2" xfId="662"/>
    <cellStyle name="Normal 2 2 2 6" xfId="663"/>
    <cellStyle name="Normal 2 2 2 6 2" xfId="664"/>
    <cellStyle name="Normal 2 2 2 7" xfId="665"/>
    <cellStyle name="Normal 2 2 2 7 2" xfId="666"/>
    <cellStyle name="Normal 2 2 2 8" xfId="667"/>
    <cellStyle name="Normal 2 2 2 8 2" xfId="668"/>
    <cellStyle name="Normal 2 2 2 9" xfId="669"/>
    <cellStyle name="Normal 2 2 2 9 2" xfId="670"/>
    <cellStyle name="Normal 2 2 3" xfId="671"/>
    <cellStyle name="Normal 2 2 3 2" xfId="672"/>
    <cellStyle name="Normal 2 2 4" xfId="673"/>
    <cellStyle name="Normal 2 2 4 2" xfId="674"/>
    <cellStyle name="Normal 2 2 5" xfId="675"/>
    <cellStyle name="Normal 2 2 5 2" xfId="676"/>
    <cellStyle name="Normal 2 2 5 2 2" xfId="677"/>
    <cellStyle name="Normal 2 2 5 3" xfId="678"/>
    <cellStyle name="Normal 2 2 5 3 2" xfId="679"/>
    <cellStyle name="Normal 2 2 5 4" xfId="680"/>
    <cellStyle name="Normal 2 2 5 4 2" xfId="681"/>
    <cellStyle name="Normal 2 2 5 5" xfId="682"/>
    <cellStyle name="Normal 2 2 5 5 2" xfId="683"/>
    <cellStyle name="Normal 2 2 5 6" xfId="684"/>
    <cellStyle name="Normal 2 2 5 6 2" xfId="685"/>
    <cellStyle name="Normal 2 2 5 7" xfId="686"/>
    <cellStyle name="Normal 2 2 5 7 2" xfId="687"/>
    <cellStyle name="Normal 2 2 5 8" xfId="688"/>
    <cellStyle name="Normal 2 2 6" xfId="689"/>
    <cellStyle name="Normal 2 20" xfId="690"/>
    <cellStyle name="Normal 2 20 2" xfId="691"/>
    <cellStyle name="Normal 2 20 2 2" xfId="692"/>
    <cellStyle name="Normal 2 20 3" xfId="693"/>
    <cellStyle name="Normal 2 21" xfId="694"/>
    <cellStyle name="Normal 2 22" xfId="695"/>
    <cellStyle name="Normal 2 23" xfId="696"/>
    <cellStyle name="Normal 2 24" xfId="697"/>
    <cellStyle name="Normal 2 25" xfId="698"/>
    <cellStyle name="Normal 2 3" xfId="699"/>
    <cellStyle name="Normal 2 3 10" xfId="700"/>
    <cellStyle name="Normal 2 3 11" xfId="701"/>
    <cellStyle name="Normal 2 3 2" xfId="702"/>
    <cellStyle name="Normal 2 3 2 2" xfId="703"/>
    <cellStyle name="Normal 2 3 2 3" xfId="704"/>
    <cellStyle name="Normal 2 3 3" xfId="705"/>
    <cellStyle name="Normal 2 3 3 2" xfId="706"/>
    <cellStyle name="Normal 2 3 4" xfId="707"/>
    <cellStyle name="Normal 2 3 4 2" xfId="708"/>
    <cellStyle name="Normal 2 3 5" xfId="709"/>
    <cellStyle name="Normal 2 3 5 2" xfId="710"/>
    <cellStyle name="Normal 2 3 6" xfId="711"/>
    <cellStyle name="Normal 2 3 6 2" xfId="712"/>
    <cellStyle name="Normal 2 3 7" xfId="713"/>
    <cellStyle name="Normal 2 3 7 2" xfId="714"/>
    <cellStyle name="Normal 2 3 8" xfId="715"/>
    <cellStyle name="Normal 2 3 8 2" xfId="716"/>
    <cellStyle name="Normal 2 3 9" xfId="717"/>
    <cellStyle name="Normal 2 4" xfId="718"/>
    <cellStyle name="Normal 2 4 2" xfId="719"/>
    <cellStyle name="Normal 2 4 2 2" xfId="720"/>
    <cellStyle name="Normal 2 4 2 3" xfId="721"/>
    <cellStyle name="Normal 2 4 3" xfId="722"/>
    <cellStyle name="Normal 2 4 3 2" xfId="723"/>
    <cellStyle name="Normal 2 4 4" xfId="724"/>
    <cellStyle name="Normal 2 4 4 2" xfId="725"/>
    <cellStyle name="Normal 2 4 5" xfId="726"/>
    <cellStyle name="Normal 2 4 5 2" xfId="727"/>
    <cellStyle name="Normal 2 4 6" xfId="728"/>
    <cellStyle name="Normal 2 4 6 2" xfId="729"/>
    <cellStyle name="Normal 2 4 7" xfId="730"/>
    <cellStyle name="Normal 2 4 7 2" xfId="731"/>
    <cellStyle name="Normal 2 4 8" xfId="732"/>
    <cellStyle name="Normal 2 5" xfId="733"/>
    <cellStyle name="Normal 2 5 2" xfId="734"/>
    <cellStyle name="Normal 2 6" xfId="735"/>
    <cellStyle name="Normal 2 6 2" xfId="736"/>
    <cellStyle name="Normal 2 7" xfId="737"/>
    <cellStyle name="Normal 2 7 2" xfId="738"/>
    <cellStyle name="Normal 2 7 2 2" xfId="739"/>
    <cellStyle name="Normal 2 7 3" xfId="740"/>
    <cellStyle name="Normal 2 7 3 2" xfId="741"/>
    <cellStyle name="Normal 2 7 3 2 2" xfId="742"/>
    <cellStyle name="Normal 2 7 4" xfId="743"/>
    <cellStyle name="Normal 2 8" xfId="744"/>
    <cellStyle name="Normal 2 8 2" xfId="745"/>
    <cellStyle name="Normal 2 9" xfId="746"/>
    <cellStyle name="Normal 2 9 2" xfId="747"/>
    <cellStyle name="Normal 2 9 2 2" xfId="748"/>
    <cellStyle name="Normal 20" xfId="749"/>
    <cellStyle name="Normal 20 2" xfId="750"/>
    <cellStyle name="Normal 21" xfId="751"/>
    <cellStyle name="Normal 22" xfId="752"/>
    <cellStyle name="Normal 23" xfId="753"/>
    <cellStyle name="Normal 24" xfId="754"/>
    <cellStyle name="Normal 25" xfId="755"/>
    <cellStyle name="Normal 26" xfId="756"/>
    <cellStyle name="Normal 27" xfId="757"/>
    <cellStyle name="Normal 28" xfId="758"/>
    <cellStyle name="Normal 3" xfId="759"/>
    <cellStyle name="Normal 3 2" xfId="760"/>
    <cellStyle name="Normal 3 2 10" xfId="761"/>
    <cellStyle name="Normal 3 2 10 2" xfId="762"/>
    <cellStyle name="Normal 3 2 11" xfId="763"/>
    <cellStyle name="Normal 3 2 11 2" xfId="764"/>
    <cellStyle name="Normal 3 2 2" xfId="765"/>
    <cellStyle name="Normal 3 2 2 2" xfId="766"/>
    <cellStyle name="Normal 3 2 3" xfId="767"/>
    <cellStyle name="Normal 3 2 4" xfId="768"/>
    <cellStyle name="Normal 3 2 5" xfId="769"/>
    <cellStyle name="Normal 3 2 5 2" xfId="770"/>
    <cellStyle name="Normal 3 2 6" xfId="771"/>
    <cellStyle name="Normal 3 2 6 2" xfId="772"/>
    <cellStyle name="Normal 3 2 7" xfId="773"/>
    <cellStyle name="Normal 3 2 7 2" xfId="774"/>
    <cellStyle name="Normal 3 2 8" xfId="775"/>
    <cellStyle name="Normal 3 2 8 2" xfId="776"/>
    <cellStyle name="Normal 3 2 9" xfId="777"/>
    <cellStyle name="Normal 3 2 9 2" xfId="778"/>
    <cellStyle name="Normal 3 3" xfId="779"/>
    <cellStyle name="Normal 3 3 10" xfId="780"/>
    <cellStyle name="Normal 3 3 11" xfId="781"/>
    <cellStyle name="Normal 3 3 2" xfId="782"/>
    <cellStyle name="Normal 3 3 2 2" xfId="783"/>
    <cellStyle name="Normal 3 3 3" xfId="784"/>
    <cellStyle name="Normal 3 3 3 2" xfId="785"/>
    <cellStyle name="Normal 3 3 4" xfId="786"/>
    <cellStyle name="Normal 3 3 4 2" xfId="787"/>
    <cellStyle name="Normal 3 3 5" xfId="788"/>
    <cellStyle name="Normal 3 3 5 2" xfId="789"/>
    <cellStyle name="Normal 3 3 6" xfId="790"/>
    <cellStyle name="Normal 3 3 6 2" xfId="791"/>
    <cellStyle name="Normal 3 3 7" xfId="792"/>
    <cellStyle name="Normal 3 3 7 2" xfId="793"/>
    <cellStyle name="Normal 3 3 8" xfId="794"/>
    <cellStyle name="Normal 3 3 8 2" xfId="795"/>
    <cellStyle name="Normal 3 3 9" xfId="796"/>
    <cellStyle name="Normal 3 4" xfId="797"/>
    <cellStyle name="Normal 3 4 2" xfId="798"/>
    <cellStyle name="Normal 3 4 2 2" xfId="799"/>
    <cellStyle name="Normal 3 4 3" xfId="800"/>
    <cellStyle name="Normal 3 4 3 2" xfId="801"/>
    <cellStyle name="Normal 3 4 4" xfId="802"/>
    <cellStyle name="Normal 3 4 4 2" xfId="803"/>
    <cellStyle name="Normal 3 4 5" xfId="804"/>
    <cellStyle name="Normal 3 4 5 2" xfId="805"/>
    <cellStyle name="Normal 3 4 6" xfId="806"/>
    <cellStyle name="Normal 3 4 6 2" xfId="807"/>
    <cellStyle name="Normal 3 4 7" xfId="808"/>
    <cellStyle name="Normal 3 4 7 2" xfId="809"/>
    <cellStyle name="Normal 3 4 8" xfId="810"/>
    <cellStyle name="Normal 3 4 9" xfId="811"/>
    <cellStyle name="Normal 3 5" xfId="812"/>
    <cellStyle name="Normal 3 5 2" xfId="813"/>
    <cellStyle name="Normal 3 6" xfId="814"/>
    <cellStyle name="Normal 3 7" xfId="815"/>
    <cellStyle name="Normal 36" xfId="816"/>
    <cellStyle name="Normal 4" xfId="817"/>
    <cellStyle name="Normal 4 2" xfId="818"/>
    <cellStyle name="Normal 4 2 10" xfId="819"/>
    <cellStyle name="Normal 4 2 11" xfId="820"/>
    <cellStyle name="Normal 4 2 2" xfId="821"/>
    <cellStyle name="Normal 4 2 2 2" xfId="822"/>
    <cellStyle name="Normal 4 2 3" xfId="823"/>
    <cellStyle name="Normal 4 2 3 2" xfId="824"/>
    <cellStyle name="Normal 4 2 4" xfId="825"/>
    <cellStyle name="Normal 4 2 4 2" xfId="826"/>
    <cellStyle name="Normal 4 2 5" xfId="827"/>
    <cellStyle name="Normal 4 2 5 2" xfId="828"/>
    <cellStyle name="Normal 4 2 6" xfId="829"/>
    <cellStyle name="Normal 4 2 6 2" xfId="830"/>
    <cellStyle name="Normal 4 2 7" xfId="831"/>
    <cellStyle name="Normal 4 2 7 2" xfId="832"/>
    <cellStyle name="Normal 4 2 8" xfId="833"/>
    <cellStyle name="Normal 4 2 8 2" xfId="834"/>
    <cellStyle name="Normal 4 2 9" xfId="835"/>
    <cellStyle name="Normal 4 3" xfId="836"/>
    <cellStyle name="Normal 4 3 2" xfId="837"/>
    <cellStyle name="Normal 4 3 2 2" xfId="838"/>
    <cellStyle name="Normal 4 3 3" xfId="839"/>
    <cellStyle name="Normal 4 3 3 2" xfId="840"/>
    <cellStyle name="Normal 4 3 4" xfId="841"/>
    <cellStyle name="Normal 4 3 4 2" xfId="842"/>
    <cellStyle name="Normal 4 3 5" xfId="843"/>
    <cellStyle name="Normal 4 3 5 2" xfId="844"/>
    <cellStyle name="Normal 4 3 6" xfId="845"/>
    <cellStyle name="Normal 4 3 6 2" xfId="846"/>
    <cellStyle name="Normal 4 3 7" xfId="847"/>
    <cellStyle name="Normal 4 3 7 2" xfId="848"/>
    <cellStyle name="Normal 4 3 8" xfId="849"/>
    <cellStyle name="Normal 4 3 9" xfId="850"/>
    <cellStyle name="Normal 4 4" xfId="851"/>
    <cellStyle name="Normal 4 4 2" xfId="852"/>
    <cellStyle name="Normal 4 4 2 2" xfId="853"/>
    <cellStyle name="Normal 4 4 3" xfId="854"/>
    <cellStyle name="Normal 4 4 3 2" xfId="855"/>
    <cellStyle name="Normal 4 4 4" xfId="856"/>
    <cellStyle name="Normal 4 4 4 2" xfId="857"/>
    <cellStyle name="Normal 4 4 5" xfId="858"/>
    <cellStyle name="Normal 4 4 5 2" xfId="859"/>
    <cellStyle name="Normal 4 4 6" xfId="860"/>
    <cellStyle name="Normal 4 4 6 2" xfId="861"/>
    <cellStyle name="Normal 4 4 7" xfId="862"/>
    <cellStyle name="Normal 4 4 7 2" xfId="863"/>
    <cellStyle name="Normal 4 4 8" xfId="864"/>
    <cellStyle name="Normal 4 4 9" xfId="865"/>
    <cellStyle name="Normal 4 5" xfId="866"/>
    <cellStyle name="Normal 4 6" xfId="867"/>
    <cellStyle name="Normal 4 7" xfId="868"/>
    <cellStyle name="Normal 4 8" xfId="869"/>
    <cellStyle name="Normal 5" xfId="870"/>
    <cellStyle name="Normal 5 2" xfId="871"/>
    <cellStyle name="Normal 5 2 2" xfId="872"/>
    <cellStyle name="Normal 5 2 3" xfId="873"/>
    <cellStyle name="Normal 5 2 4" xfId="874"/>
    <cellStyle name="Normal 5 3" xfId="875"/>
    <cellStyle name="Normal 5 4" xfId="876"/>
    <cellStyle name="Normal 5 5" xfId="877"/>
    <cellStyle name="Normal 5 6" xfId="878"/>
    <cellStyle name="Normal 6" xfId="879"/>
    <cellStyle name="Normal 6 2" xfId="880"/>
    <cellStyle name="Normal 6 2 2" xfId="881"/>
    <cellStyle name="Normal 6 2 3" xfId="882"/>
    <cellStyle name="Normal 6 2 4" xfId="883"/>
    <cellStyle name="Normal 6 3" xfId="884"/>
    <cellStyle name="Normal 6 4" xfId="885"/>
    <cellStyle name="Normal 6 5" xfId="886"/>
    <cellStyle name="Normal 6 6" xfId="887"/>
    <cellStyle name="Normal 7" xfId="888"/>
    <cellStyle name="Normal 7 2" xfId="889"/>
    <cellStyle name="Normal 7 3" xfId="890"/>
    <cellStyle name="Normal 7 3 2" xfId="891"/>
    <cellStyle name="Normal 7 4" xfId="892"/>
    <cellStyle name="Normal 7 5" xfId="893"/>
    <cellStyle name="Normal 7 6" xfId="894"/>
    <cellStyle name="Normal 8" xfId="895"/>
    <cellStyle name="Normal 8 2" xfId="896"/>
    <cellStyle name="Normal 8 3" xfId="897"/>
    <cellStyle name="Normal 9" xfId="898"/>
    <cellStyle name="Normal 9 2" xfId="899"/>
    <cellStyle name="Normal 9 3" xfId="900"/>
    <cellStyle name="Normal 9 4" xfId="901"/>
    <cellStyle name="Normal 9 5" xfId="902"/>
    <cellStyle name="Percent 2" xfId="903"/>
    <cellStyle name="Percent 2 10" xfId="904"/>
    <cellStyle name="Percent 2 11" xfId="905"/>
    <cellStyle name="Percent 2 12" xfId="906"/>
    <cellStyle name="Percent 2 2" xfId="907"/>
    <cellStyle name="Percent 2 3" xfId="908"/>
    <cellStyle name="Percent 2 3 2" xfId="909"/>
    <cellStyle name="Percent 2 4" xfId="910"/>
    <cellStyle name="Percent 2 4 2" xfId="911"/>
    <cellStyle name="Percent 2 5" xfId="912"/>
    <cellStyle name="Percent 2 6" xfId="913"/>
    <cellStyle name="Percent 2 7" xfId="914"/>
    <cellStyle name="Percent 2 8" xfId="915"/>
    <cellStyle name="Percent 2 9" xfId="916"/>
    <cellStyle name="Percent 3" xfId="917"/>
    <cellStyle name="Percent 3 2" xfId="918"/>
    <cellStyle name="Percent 3 2 2" xfId="919"/>
    <cellStyle name="Percent 3 2 3" xfId="920"/>
    <cellStyle name="Percent 3 2 4" xfId="921"/>
    <cellStyle name="Percent 3 2 5" xfId="922"/>
    <cellStyle name="Percent 3 3" xfId="923"/>
    <cellStyle name="Percent 3 4" xfId="924"/>
    <cellStyle name="Percent 3 5" xfId="925"/>
    <cellStyle name="Percent 3 6" xfId="926"/>
    <cellStyle name="Percent 3 7" xfId="927"/>
    <cellStyle name="Percent 4" xfId="928"/>
    <cellStyle name="Percent 5" xfId="929"/>
    <cellStyle name="Percent 6" xfId="930"/>
    <cellStyle name="Percent 6 2" xfId="931"/>
    <cellStyle name="Percent 7" xfId="932"/>
    <cellStyle name="Percent 8" xfId="9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janefiles\2009FILES\saob2009currentCONS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1.%20January\saob-january%20execo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jane\2015%20Files\saob2015currentCON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URRENT"/>
      <sheetName val="FO-DR"/>
      <sheetName val="SAOBCENTRALOFFICE101"/>
      <sheetName val="SAOBOTHERS"/>
      <sheetName val="sum-co"/>
      <sheetName val="sum-conso"/>
      <sheetName val="sumFO"/>
      <sheetName val="sumFO-CONSO"/>
      <sheetName val="10%"/>
      <sheetName val="10%-july"/>
      <sheetName val="cmi-dr"/>
      <sheetName val="Sheet12"/>
      <sheetName val="FORM-B"/>
      <sheetName val="SUMMARY"/>
      <sheetName val="DIRECT RELEASE-regular"/>
      <sheetName val="DR-CMI"/>
      <sheetName val="DIRECT RELEASE"/>
      <sheetName val="cmf-rlip"/>
      <sheetName val="Sheet14"/>
      <sheetName val="Sheet15"/>
      <sheetName val="Sheet16"/>
      <sheetName val="allotmentfo"/>
      <sheetName val="allotmentco"/>
      <sheetName val="allotmentfo (2)"/>
      <sheetName val="allotmentco (2)"/>
      <sheetName val="allotmentco (3)"/>
      <sheetName val="allotmentfo (3)"/>
      <sheetName val="allotmentfo (5)"/>
      <sheetName val="allotmentfo (4)"/>
      <sheetName val="sum-co (2)"/>
      <sheetName val="sum-co (3)"/>
      <sheetName val="sum-co3"/>
      <sheetName val="sum-co3 (2)"/>
      <sheetName val="sum-co3 (3)"/>
      <sheetName val="sum-co3 (4)"/>
      <sheetName val="sum-co-D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B16">
            <v>83230000</v>
          </cell>
          <cell r="D16">
            <v>-2482542.77</v>
          </cell>
          <cell r="Q16">
            <v>80747457.229999989</v>
          </cell>
        </row>
        <row r="17">
          <cell r="D17">
            <v>-2441766.1799999997</v>
          </cell>
          <cell r="Q17">
            <v>81321016.75</v>
          </cell>
        </row>
        <row r="18">
          <cell r="D18">
            <v>-2555961</v>
          </cell>
          <cell r="Q18">
            <v>345914.85</v>
          </cell>
        </row>
        <row r="28">
          <cell r="D28">
            <v>0</v>
          </cell>
          <cell r="Q28">
            <v>10658164.970000001</v>
          </cell>
        </row>
        <row r="29">
          <cell r="D29">
            <v>-2858640.4</v>
          </cell>
          <cell r="Q29">
            <v>8451206.75</v>
          </cell>
        </row>
        <row r="30">
          <cell r="D30">
            <v>0</v>
          </cell>
          <cell r="Q30">
            <v>0</v>
          </cell>
        </row>
        <row r="37">
          <cell r="D37">
            <v>0</v>
          </cell>
          <cell r="Q37">
            <v>10140000</v>
          </cell>
        </row>
        <row r="38">
          <cell r="D38">
            <v>-12692509.999999998</v>
          </cell>
          <cell r="Q38">
            <v>22286115.919999998</v>
          </cell>
        </row>
        <row r="39">
          <cell r="D39">
            <v>-65000</v>
          </cell>
          <cell r="Q39">
            <v>0</v>
          </cell>
        </row>
        <row r="55">
          <cell r="D55">
            <v>0</v>
          </cell>
          <cell r="Q55">
            <v>4979000</v>
          </cell>
        </row>
        <row r="56">
          <cell r="D56">
            <v>-1240061.28</v>
          </cell>
          <cell r="Q56">
            <v>1747637.55</v>
          </cell>
        </row>
        <row r="57">
          <cell r="D57">
            <v>0</v>
          </cell>
          <cell r="Q57">
            <v>0</v>
          </cell>
        </row>
        <row r="65">
          <cell r="D65">
            <v>-12192992.43</v>
          </cell>
          <cell r="Q65">
            <v>13925655.050000001</v>
          </cell>
        </row>
        <row r="74">
          <cell r="D74">
            <v>-4818558.4000000004</v>
          </cell>
          <cell r="Q74">
            <v>2832896.25</v>
          </cell>
        </row>
        <row r="83">
          <cell r="D83">
            <v>-80121998.519999996</v>
          </cell>
          <cell r="Q83">
            <v>73167390.909999996</v>
          </cell>
        </row>
        <row r="92">
          <cell r="D92">
            <v>0</v>
          </cell>
          <cell r="Q92">
            <v>12410246.229999999</v>
          </cell>
        </row>
        <row r="93">
          <cell r="D93">
            <v>0</v>
          </cell>
          <cell r="Q93">
            <v>1569675.41</v>
          </cell>
        </row>
        <row r="94">
          <cell r="D94">
            <v>0</v>
          </cell>
          <cell r="Q94">
            <v>0</v>
          </cell>
        </row>
        <row r="124">
          <cell r="D124">
            <v>-895448191</v>
          </cell>
          <cell r="Q124">
            <v>0</v>
          </cell>
        </row>
        <row r="133">
          <cell r="D133">
            <v>-35189211</v>
          </cell>
          <cell r="Q133">
            <v>2383185.1</v>
          </cell>
        </row>
        <row r="142">
          <cell r="D142">
            <v>-249975770</v>
          </cell>
          <cell r="Q142">
            <v>0</v>
          </cell>
        </row>
        <row r="150">
          <cell r="D150">
            <v>-145844954.69</v>
          </cell>
          <cell r="Q150">
            <v>4547533767.6300001</v>
          </cell>
        </row>
      </sheetData>
      <sheetData sheetId="5" refreshError="1"/>
      <sheetData sheetId="6" refreshError="1">
        <row r="148">
          <cell r="C148">
            <v>328717000</v>
          </cell>
          <cell r="R148">
            <v>328714842.83052999</v>
          </cell>
        </row>
        <row r="149">
          <cell r="R149">
            <v>63475786.230000004</v>
          </cell>
        </row>
        <row r="150">
          <cell r="R150">
            <v>9629189.0899999999</v>
          </cell>
        </row>
        <row r="294">
          <cell r="R294">
            <v>165906487.81</v>
          </cell>
        </row>
        <row r="295">
          <cell r="R295">
            <v>348754929.76099998</v>
          </cell>
        </row>
        <row r="296">
          <cell r="R296">
            <v>8431191.9700000007</v>
          </cell>
        </row>
      </sheetData>
      <sheetData sheetId="7" refreshError="1"/>
      <sheetData sheetId="8" refreshError="1"/>
      <sheetData sheetId="9" refreshError="1"/>
      <sheetData sheetId="10" refreshError="1">
        <row r="1207">
          <cell r="U1207">
            <v>0</v>
          </cell>
        </row>
        <row r="1264">
          <cell r="C1264">
            <v>1215000</v>
          </cell>
        </row>
        <row r="1265">
          <cell r="C1265">
            <v>26749000</v>
          </cell>
        </row>
        <row r="1266">
          <cell r="C126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cards-summary"/>
      <sheetName val="SUMMARY"/>
      <sheetName val="current-EXECOM"/>
      <sheetName val="151-cont"/>
      <sheetName val="170-cont"/>
      <sheetName val="171-cont"/>
      <sheetName val="cue-151-cont"/>
      <sheetName val="cue170-cont"/>
      <sheetName val="CUE171-cont"/>
      <sheetName val="SUMMARY-ALL-2012 (2)"/>
      <sheetName val="SUMMARY-2015DETAILS (3)"/>
      <sheetName val="REGULAR-current"/>
      <sheetName val="RLIP-current"/>
      <sheetName val="otherreleases-current"/>
      <sheetName val="otherreleases-current-final"/>
      <sheetName val="others-102-current"/>
      <sheetName val="151-current"/>
      <sheetName val="170-current"/>
      <sheetName val="171-current"/>
      <sheetName val="SUM-2012-CONT"/>
      <sheetName val="fund 151-cont"/>
      <sheetName val="fund170-cont"/>
      <sheetName val="fund171-cont"/>
      <sheetName val="SUMMARY-2015DETAILS"/>
      <sheetName val="SUMMARY-2015DETAILS (2)"/>
      <sheetName val="Sheet1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G14">
            <v>685844000</v>
          </cell>
          <cell r="L14">
            <v>70808305.930000007</v>
          </cell>
        </row>
        <row r="15">
          <cell r="G15">
            <v>0</v>
          </cell>
          <cell r="L15">
            <v>0</v>
          </cell>
        </row>
        <row r="17">
          <cell r="G17">
            <v>597074000</v>
          </cell>
          <cell r="L17">
            <v>113661762.2</v>
          </cell>
        </row>
        <row r="18">
          <cell r="G18">
            <v>17994000</v>
          </cell>
          <cell r="L18">
            <v>1102261.8599999999</v>
          </cell>
        </row>
        <row r="19">
          <cell r="G19">
            <v>70426000</v>
          </cell>
          <cell r="L19">
            <v>1653241.26</v>
          </cell>
        </row>
        <row r="20">
          <cell r="G20">
            <v>55507000</v>
          </cell>
          <cell r="L20">
            <v>2135520.89</v>
          </cell>
        </row>
        <row r="21">
          <cell r="G21">
            <v>140632000</v>
          </cell>
          <cell r="L21">
            <v>5578156.8299999991</v>
          </cell>
        </row>
        <row r="22">
          <cell r="G22">
            <v>89408303000</v>
          </cell>
          <cell r="L22">
            <v>306384180.52999997</v>
          </cell>
        </row>
        <row r="23">
          <cell r="G23">
            <v>5060000000</v>
          </cell>
          <cell r="L23">
            <v>68077886.310000002</v>
          </cell>
        </row>
        <row r="24">
          <cell r="G24">
            <v>5375085000</v>
          </cell>
          <cell r="L24">
            <v>155478253</v>
          </cell>
        </row>
        <row r="25">
          <cell r="G25">
            <v>0</v>
          </cell>
          <cell r="L25">
            <v>0</v>
          </cell>
        </row>
        <row r="26">
          <cell r="G26">
            <v>1554808000</v>
          </cell>
          <cell r="L26">
            <v>119520625.59999998</v>
          </cell>
        </row>
        <row r="27">
          <cell r="G27">
            <v>3428462000</v>
          </cell>
          <cell r="L27">
            <v>5715500.8500000006</v>
          </cell>
        </row>
        <row r="28">
          <cell r="G28">
            <v>19282858000</v>
          </cell>
          <cell r="L28">
            <v>1653769977.7299998</v>
          </cell>
        </row>
        <row r="29">
          <cell r="G29">
            <v>189500000</v>
          </cell>
          <cell r="L29">
            <v>0</v>
          </cell>
        </row>
        <row r="30">
          <cell r="G30">
            <v>3455344000</v>
          </cell>
          <cell r="L30">
            <v>39623636.350000009</v>
          </cell>
        </row>
        <row r="31">
          <cell r="G31">
            <v>12441000</v>
          </cell>
          <cell r="L31">
            <v>0</v>
          </cell>
        </row>
        <row r="32">
          <cell r="G32">
            <v>38907000</v>
          </cell>
          <cell r="L32">
            <v>1801722.3</v>
          </cell>
        </row>
        <row r="33">
          <cell r="G33">
            <v>156011000</v>
          </cell>
          <cell r="L33">
            <v>0</v>
          </cell>
        </row>
        <row r="34">
          <cell r="G34">
            <v>1174105000</v>
          </cell>
          <cell r="L34">
            <v>0</v>
          </cell>
        </row>
        <row r="35">
          <cell r="G35">
            <v>90000000</v>
          </cell>
          <cell r="L35">
            <v>1244902.02</v>
          </cell>
        </row>
        <row r="36">
          <cell r="G36">
            <v>52473000</v>
          </cell>
          <cell r="L36">
            <v>0</v>
          </cell>
        </row>
        <row r="37">
          <cell r="G37">
            <v>25128000</v>
          </cell>
          <cell r="L37">
            <v>832132.24</v>
          </cell>
        </row>
        <row r="38">
          <cell r="G38">
            <v>2148098000</v>
          </cell>
          <cell r="L38">
            <v>5177640.87</v>
          </cell>
        </row>
        <row r="39">
          <cell r="G39">
            <v>45820000</v>
          </cell>
          <cell r="L39">
            <v>823500.26</v>
          </cell>
        </row>
        <row r="40">
          <cell r="G40">
            <v>1250000000</v>
          </cell>
          <cell r="L40">
            <v>588826278</v>
          </cell>
        </row>
        <row r="41">
          <cell r="G41">
            <v>0</v>
          </cell>
          <cell r="L41">
            <v>0</v>
          </cell>
        </row>
        <row r="42">
          <cell r="G42">
            <v>0</v>
          </cell>
          <cell r="L42">
            <v>0</v>
          </cell>
        </row>
        <row r="43">
          <cell r="G43">
            <v>0</v>
          </cell>
          <cell r="L43">
            <v>0</v>
          </cell>
        </row>
        <row r="44">
          <cell r="G44">
            <v>67918000</v>
          </cell>
          <cell r="L44">
            <v>2833484.1100000003</v>
          </cell>
        </row>
        <row r="45">
          <cell r="G45">
            <v>891518000</v>
          </cell>
          <cell r="L45">
            <v>53500183.890000008</v>
          </cell>
        </row>
        <row r="46">
          <cell r="G46">
            <v>38344000</v>
          </cell>
          <cell r="L46">
            <v>1056004.6399999999</v>
          </cell>
        </row>
        <row r="48">
          <cell r="G48">
            <v>135312600000</v>
          </cell>
          <cell r="L48">
            <v>3199605157.6699996</v>
          </cell>
        </row>
      </sheetData>
      <sheetData sheetId="12" refreshError="1"/>
      <sheetData sheetId="13" refreshError="1"/>
      <sheetData sheetId="14">
        <row r="14">
          <cell r="G14">
            <v>113902000</v>
          </cell>
          <cell r="L14">
            <v>7485949.7500000009</v>
          </cell>
        </row>
        <row r="28">
          <cell r="G28">
            <v>10113372</v>
          </cell>
          <cell r="L28">
            <v>10113369.99</v>
          </cell>
        </row>
        <row r="68">
          <cell r="G68">
            <v>124015372</v>
          </cell>
          <cell r="L68">
            <v>17599319.740000002</v>
          </cell>
        </row>
      </sheetData>
      <sheetData sheetId="15">
        <row r="30">
          <cell r="G30">
            <v>0</v>
          </cell>
          <cell r="L30">
            <v>0</v>
          </cell>
        </row>
      </sheetData>
      <sheetData sheetId="16">
        <row r="22">
          <cell r="G22">
            <v>0</v>
          </cell>
          <cell r="L22">
            <v>0</v>
          </cell>
        </row>
      </sheetData>
      <sheetData sheetId="17">
        <row r="22">
          <cell r="G22">
            <v>14987145</v>
          </cell>
          <cell r="L22">
            <v>13166683.24</v>
          </cell>
        </row>
      </sheetData>
      <sheetData sheetId="18">
        <row r="30">
          <cell r="G30">
            <v>257812940</v>
          </cell>
          <cell r="L30">
            <v>224348196.03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1 - CONSO"/>
      <sheetName val="FAR NO1 - CO"/>
      <sheetName val="FARS-CONSO-modified-SUM"/>
      <sheetName val="FARS-CO-modified-SUM"/>
      <sheetName val="FARS-CONSO-modified"/>
      <sheetName val="FARS-CO-modified"/>
      <sheetName val="consoCURRENT"/>
      <sheetName val="current-EXECOM"/>
      <sheetName val="FO-DR"/>
      <sheetName val="PEI"/>
      <sheetName val="Sheet1 (2)"/>
      <sheetName val="PANTAWID"/>
      <sheetName val="SUPPLEMENTAL"/>
      <sheetName val="RRPTP"/>
      <sheetName val="SOCIAL PENSION"/>
      <sheetName val="SUSTAINABLE"/>
      <sheetName val="NHTS"/>
      <sheetName val="PAMANA-SLP"/>
      <sheetName val="DR-PROJ"/>
      <sheetName val="SUM-DR-reg"/>
      <sheetName val="SAOBCENTRALOFFICE101"/>
      <sheetName val="SAOB-co-others"/>
      <sheetName val="sum-co"/>
      <sheetName val="sum-conso"/>
      <sheetName val="sumFO"/>
      <sheetName val="sumFO-PROJ"/>
      <sheetName val="sum-conso (2)"/>
      <sheetName val="cna"/>
      <sheetName val="2015 allotment"/>
      <sheetName val="2015 adj allotment"/>
      <sheetName val="dr"/>
      <sheetName val="dr-OTHERS"/>
      <sheetName val="dr-cmf"/>
      <sheetName val="analysis"/>
      <sheetName val="analysis1"/>
      <sheetName val="analysis2"/>
      <sheetName val="analysis-wd RLIP"/>
      <sheetName val="analysis-wd RLIP (2)"/>
      <sheetName val="analysis-wd RLIP (3)"/>
      <sheetName val="ALL FUNDS"/>
      <sheetName val="ALL FUNDS (2)"/>
      <sheetName val="analysis (3)"/>
      <sheetName val="sum-direct"/>
      <sheetName val="CURRENT-2015"/>
      <sheetName val="CONT-2015"/>
      <sheetName val="SUM-2015"/>
      <sheetName val="Sheet1"/>
      <sheetName val="SUM-DR"/>
      <sheetName val="CURRENT"/>
      <sheetName val="CURRENT-2014"/>
      <sheetName val="CONTINUING-2014"/>
      <sheetName val="sum-2014"/>
      <sheetName val="CURRENT (2)"/>
      <sheetName val="CONT-SOURCE"/>
      <sheetName val="SUM"/>
      <sheetName val="FORM-B"/>
      <sheetName val="SUMMARY"/>
      <sheetName val="FARS-modified-perobj"/>
      <sheetName val="FARS-per obj"/>
      <sheetName val="FAR No.1 -SUM"/>
      <sheetName val="ALL FUNDS-regular"/>
      <sheetName val=""/>
    </sheetNames>
    <sheetDataSet>
      <sheetData sheetId="0">
        <row r="1041">
          <cell r="E1041">
            <v>90826464000</v>
          </cell>
        </row>
      </sheetData>
      <sheetData sheetId="1"/>
      <sheetData sheetId="2"/>
      <sheetData sheetId="3"/>
      <sheetData sheetId="4">
        <row r="74">
          <cell r="E74">
            <v>113396000</v>
          </cell>
        </row>
      </sheetData>
      <sheetData sheetId="5">
        <row r="74">
          <cell r="E74">
            <v>113396000</v>
          </cell>
        </row>
      </sheetData>
      <sheetData sheetId="6">
        <row r="74">
          <cell r="E74">
            <v>133944360</v>
          </cell>
        </row>
      </sheetData>
      <sheetData sheetId="7">
        <row r="197">
          <cell r="R197">
            <v>967997147.83399999</v>
          </cell>
        </row>
      </sheetData>
      <sheetData sheetId="8">
        <row r="87">
          <cell r="C87">
            <v>53876920</v>
          </cell>
        </row>
      </sheetData>
      <sheetData sheetId="9">
        <row r="15">
          <cell r="C15">
            <v>253198000</v>
          </cell>
        </row>
      </sheetData>
      <sheetData sheetId="10">
        <row r="87">
          <cell r="C87">
            <v>53876920</v>
          </cell>
        </row>
      </sheetData>
      <sheetData sheetId="11">
        <row r="15">
          <cell r="C15">
            <v>253198000</v>
          </cell>
        </row>
      </sheetData>
      <sheetData sheetId="12">
        <row r="87">
          <cell r="C87">
            <v>53876920</v>
          </cell>
        </row>
      </sheetData>
      <sheetData sheetId="13">
        <row r="197">
          <cell r="E197">
            <v>13263000</v>
          </cell>
        </row>
      </sheetData>
      <sheetData sheetId="14">
        <row r="197">
          <cell r="E197">
            <v>5468897000</v>
          </cell>
        </row>
      </sheetData>
      <sheetData sheetId="15">
        <row r="197">
          <cell r="E197">
            <v>331474000</v>
          </cell>
        </row>
      </sheetData>
      <sheetData sheetId="16">
        <row r="197">
          <cell r="E197">
            <v>58343000</v>
          </cell>
        </row>
      </sheetData>
      <sheetData sheetId="17">
        <row r="197">
          <cell r="E197">
            <v>294270000</v>
          </cell>
        </row>
      </sheetData>
      <sheetData sheetId="18">
        <row r="156">
          <cell r="T156">
            <v>60014658.260000005</v>
          </cell>
        </row>
      </sheetData>
      <sheetData sheetId="19">
        <row r="77">
          <cell r="H77">
            <v>0</v>
          </cell>
        </row>
      </sheetData>
      <sheetData sheetId="20">
        <row r="15">
          <cell r="C15">
            <v>103892000</v>
          </cell>
        </row>
      </sheetData>
      <sheetData sheetId="21">
        <row r="15">
          <cell r="C15">
            <v>103892000</v>
          </cell>
        </row>
      </sheetData>
      <sheetData sheetId="22">
        <row r="15">
          <cell r="C15">
            <v>103892000</v>
          </cell>
        </row>
      </sheetData>
      <sheetData sheetId="23">
        <row r="12">
          <cell r="B12">
            <v>158450000</v>
          </cell>
        </row>
        <row r="2319">
          <cell r="B2319">
            <v>105534152168</v>
          </cell>
          <cell r="Z2319">
            <v>91672605764.014008</v>
          </cell>
          <cell r="AA2319">
            <v>13861546403.985989</v>
          </cell>
        </row>
      </sheetData>
      <sheetData sheetId="24">
        <row r="12">
          <cell r="B12">
            <v>158450000</v>
          </cell>
        </row>
      </sheetData>
      <sheetData sheetId="25">
        <row r="12">
          <cell r="B12">
            <v>12823000</v>
          </cell>
        </row>
      </sheetData>
      <sheetData sheetId="26">
        <row r="15">
          <cell r="C15">
            <v>103892000</v>
          </cell>
        </row>
      </sheetData>
      <sheetData sheetId="27"/>
      <sheetData sheetId="28">
        <row r="12">
          <cell r="B12">
            <v>168210000</v>
          </cell>
        </row>
      </sheetData>
      <sheetData sheetId="29">
        <row r="12">
          <cell r="B12">
            <v>168210000</v>
          </cell>
        </row>
      </sheetData>
      <sheetData sheetId="30">
        <row r="12">
          <cell r="B12">
            <v>158450000</v>
          </cell>
        </row>
      </sheetData>
      <sheetData sheetId="31">
        <row r="12">
          <cell r="B12">
            <v>12823000</v>
          </cell>
        </row>
      </sheetData>
      <sheetData sheetId="32">
        <row r="11">
          <cell r="C11">
            <v>253198000</v>
          </cell>
        </row>
      </sheetData>
      <sheetData sheetId="33">
        <row r="12">
          <cell r="B12">
            <v>22326810</v>
          </cell>
        </row>
      </sheetData>
      <sheetData sheetId="34"/>
      <sheetData sheetId="35">
        <row r="11">
          <cell r="C11">
            <v>378780000</v>
          </cell>
        </row>
      </sheetData>
      <sheetData sheetId="36">
        <row r="12">
          <cell r="B12">
            <v>168210000</v>
          </cell>
        </row>
      </sheetData>
      <sheetData sheetId="37">
        <row r="12">
          <cell r="B12">
            <v>22326810</v>
          </cell>
        </row>
      </sheetData>
      <sheetData sheetId="38">
        <row r="11">
          <cell r="C11">
            <v>253198000</v>
          </cell>
        </row>
      </sheetData>
      <sheetData sheetId="39">
        <row r="11">
          <cell r="C11">
            <v>253198000</v>
          </cell>
        </row>
      </sheetData>
      <sheetData sheetId="40"/>
      <sheetData sheetId="41">
        <row r="11">
          <cell r="C11">
            <v>253198000</v>
          </cell>
        </row>
      </sheetData>
      <sheetData sheetId="42">
        <row r="11">
          <cell r="C11">
            <v>253198000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1">
          <cell r="C11">
            <v>253198000</v>
          </cell>
        </row>
      </sheetData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170"/>
  <sheetViews>
    <sheetView tabSelected="1" topLeftCell="A72" zoomScaleNormal="100" workbookViewId="0">
      <selection activeCell="A170" sqref="A170:XFD170"/>
    </sheetView>
  </sheetViews>
  <sheetFormatPr defaultRowHeight="12.75" x14ac:dyDescent="0.2"/>
  <cols>
    <col min="1" max="1" width="8.5703125" customWidth="1"/>
    <col min="2" max="2" width="46.5703125" style="1" customWidth="1"/>
    <col min="3" max="3" width="21.7109375" style="2" customWidth="1"/>
    <col min="4" max="4" width="20.140625" style="2" customWidth="1"/>
    <col min="5" max="5" width="19.42578125" style="2" customWidth="1"/>
    <col min="6" max="6" width="10.42578125" style="2" customWidth="1"/>
    <col min="7" max="7" width="7.85546875" customWidth="1"/>
    <col min="8" max="8" width="8.85546875" customWidth="1"/>
    <col min="9" max="12" width="8.85546875" hidden="1" customWidth="1"/>
    <col min="13" max="13" width="18.42578125" style="2" hidden="1" customWidth="1"/>
    <col min="14" max="14" width="20.85546875" style="2" hidden="1" customWidth="1"/>
    <col min="15" max="15" width="18.5703125" style="2" hidden="1" customWidth="1"/>
    <col min="16" max="16" width="23.42578125" style="2" hidden="1" customWidth="1"/>
    <col min="17" max="17" width="18.42578125" style="2" hidden="1" customWidth="1"/>
    <col min="18" max="18" width="20.85546875" style="2" hidden="1" customWidth="1"/>
    <col min="19" max="19" width="18.5703125" style="2" hidden="1" customWidth="1"/>
    <col min="20" max="20" width="22.42578125" style="2" hidden="1" customWidth="1"/>
    <col min="21" max="22" width="22.42578125" hidden="1" customWidth="1"/>
    <col min="23" max="40" width="8.85546875" hidden="1" customWidth="1"/>
    <col min="41" max="41" width="0.85546875" hidden="1" customWidth="1"/>
  </cols>
  <sheetData>
    <row r="1" spans="1:20" hidden="1" x14ac:dyDescent="0.2"/>
    <row r="2" spans="1:20" ht="15.75" x14ac:dyDescent="0.25">
      <c r="A2" s="3" t="s">
        <v>0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6" customHeight="1" x14ac:dyDescent="0.25">
      <c r="A3" s="3" t="s">
        <v>1</v>
      </c>
      <c r="B3" s="3"/>
      <c r="C3" s="3"/>
      <c r="D3" s="3"/>
      <c r="E3" s="3"/>
      <c r="F3" s="3"/>
      <c r="M3" s="5"/>
      <c r="N3" s="5"/>
      <c r="O3" s="5"/>
      <c r="P3" s="5"/>
      <c r="Q3" s="5"/>
      <c r="R3" s="5"/>
      <c r="S3" s="5"/>
      <c r="T3" s="5"/>
    </row>
    <row r="4" spans="1:20" ht="15.75" x14ac:dyDescent="0.25">
      <c r="A4" s="3" t="s">
        <v>2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x14ac:dyDescent="0.25">
      <c r="A5" s="3" t="s">
        <v>3</v>
      </c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x14ac:dyDescent="0.25">
      <c r="A7" s="3"/>
      <c r="B7" s="3"/>
      <c r="C7" s="3"/>
      <c r="D7" s="3"/>
      <c r="E7" s="3"/>
      <c r="F7"/>
      <c r="M7"/>
      <c r="N7"/>
      <c r="O7"/>
      <c r="P7"/>
      <c r="Q7"/>
      <c r="R7"/>
      <c r="S7"/>
      <c r="T7"/>
    </row>
    <row r="8" spans="1:20" ht="21.6" customHeight="1" x14ac:dyDescent="0.3">
      <c r="A8" s="6"/>
      <c r="B8" s="6"/>
      <c r="C8" s="6"/>
      <c r="D8" s="6"/>
      <c r="E8" s="6"/>
      <c r="F8" s="6"/>
    </row>
    <row r="9" spans="1:20" s="13" customFormat="1" ht="31.35" customHeight="1" x14ac:dyDescent="0.25">
      <c r="A9" s="7" t="s">
        <v>4</v>
      </c>
      <c r="B9" s="8"/>
      <c r="C9" s="9" t="s">
        <v>5</v>
      </c>
      <c r="D9" s="10" t="s">
        <v>6</v>
      </c>
      <c r="E9" s="11" t="s">
        <v>7</v>
      </c>
      <c r="F9" s="12" t="s">
        <v>8</v>
      </c>
      <c r="M9" s="14" t="s">
        <v>6</v>
      </c>
      <c r="N9" s="15"/>
      <c r="O9" s="15"/>
      <c r="P9" s="16"/>
      <c r="Q9" s="17" t="s">
        <v>7</v>
      </c>
      <c r="R9" s="18"/>
      <c r="S9" s="18"/>
      <c r="T9" s="19"/>
    </row>
    <row r="10" spans="1:20" s="5" customFormat="1" ht="8.4499999999999993" customHeight="1" x14ac:dyDescent="0.25">
      <c r="A10" s="20"/>
      <c r="B10" s="21"/>
      <c r="C10" s="22"/>
      <c r="D10" s="23"/>
      <c r="E10" s="24"/>
      <c r="F10" s="25"/>
      <c r="M10" s="26"/>
      <c r="N10" s="27"/>
      <c r="O10" s="27"/>
      <c r="P10" s="28"/>
      <c r="Q10" s="29"/>
      <c r="R10" s="30"/>
      <c r="S10" s="30"/>
      <c r="T10" s="31"/>
    </row>
    <row r="11" spans="1:20" ht="5.0999999999999996" customHeight="1" x14ac:dyDescent="0.2">
      <c r="A11" s="32"/>
      <c r="B11" s="33"/>
      <c r="C11" s="34"/>
      <c r="D11" s="34"/>
      <c r="E11" s="34"/>
      <c r="F11" s="34"/>
      <c r="M11" s="34"/>
      <c r="N11" s="34"/>
      <c r="O11" s="34"/>
      <c r="P11" s="34"/>
      <c r="Q11" s="34"/>
      <c r="R11" s="34"/>
      <c r="S11" s="34"/>
      <c r="T11" s="34"/>
    </row>
    <row r="12" spans="1:20" s="38" customFormat="1" ht="15.75" x14ac:dyDescent="0.25">
      <c r="A12" s="35" t="s">
        <v>9</v>
      </c>
      <c r="B12" s="36"/>
      <c r="C12" s="37"/>
      <c r="D12" s="37"/>
      <c r="E12" s="37"/>
      <c r="F12" s="37"/>
      <c r="M12" s="39"/>
      <c r="N12" s="39"/>
      <c r="O12" s="39"/>
      <c r="P12" s="39"/>
      <c r="Q12" s="39"/>
      <c r="R12" s="39"/>
      <c r="S12" s="39"/>
      <c r="T12" s="39"/>
    </row>
    <row r="13" spans="1:20" ht="15.95" customHeight="1" x14ac:dyDescent="0.2">
      <c r="A13" s="40"/>
      <c r="B13" s="41"/>
      <c r="C13" s="42"/>
      <c r="D13" s="42"/>
      <c r="E13" s="42"/>
      <c r="F13" s="42"/>
      <c r="M13" s="43"/>
      <c r="N13" s="43"/>
      <c r="O13" s="43"/>
      <c r="P13" s="43"/>
      <c r="Q13" s="43"/>
      <c r="R13" s="43"/>
      <c r="S13" s="43"/>
      <c r="T13" s="43"/>
    </row>
    <row r="14" spans="1:20" s="48" customFormat="1" ht="20.100000000000001" customHeight="1" x14ac:dyDescent="0.25">
      <c r="A14" s="44"/>
      <c r="B14" s="45" t="s">
        <v>10</v>
      </c>
      <c r="C14" s="46">
        <f>C15+C16</f>
        <v>685844000</v>
      </c>
      <c r="D14" s="46">
        <f t="shared" ref="D14:E14" si="0">D15+D16</f>
        <v>70808305.930000007</v>
      </c>
      <c r="E14" s="46">
        <f t="shared" si="0"/>
        <v>615035694.06999993</v>
      </c>
      <c r="F14" s="47">
        <f>D14/C14</f>
        <v>0.1032425827593447</v>
      </c>
      <c r="M14" s="49">
        <f>'[1]sum-co'!$Q$16-'[1]sum-co'!$D$16</f>
        <v>83229999.999999985</v>
      </c>
      <c r="N14" s="49">
        <f>'[1]sum-co'!$Q$17-'[1]sum-co'!$D$17</f>
        <v>83762782.930000007</v>
      </c>
      <c r="O14" s="49">
        <f>'[1]sum-co'!$Q$18-'[1]sum-co'!$D$18</f>
        <v>2901875.85</v>
      </c>
      <c r="P14" s="49">
        <f t="shared" ref="P14:P48" si="1">SUM(M14:O14)</f>
        <v>169894658.78</v>
      </c>
      <c r="Q14" s="49" t="e">
        <f>#REF!-M14</f>
        <v>#REF!</v>
      </c>
      <c r="R14" s="49" t="e">
        <f>#REF!-N14</f>
        <v>#REF!</v>
      </c>
      <c r="S14" s="49" t="e">
        <f>#REF!-O14</f>
        <v>#REF!</v>
      </c>
      <c r="T14" s="49" t="e">
        <f t="shared" ref="T14:T48" si="2">SUM(Q14:S14)</f>
        <v>#REF!</v>
      </c>
    </row>
    <row r="15" spans="1:20" s="54" customFormat="1" ht="20.100000000000001" hidden="1" customHeight="1" x14ac:dyDescent="0.2">
      <c r="A15" s="50"/>
      <c r="B15" s="51" t="s">
        <v>11</v>
      </c>
      <c r="C15" s="52">
        <f>'[2]REGULAR-current'!G14</f>
        <v>685844000</v>
      </c>
      <c r="D15" s="52">
        <f>'[2]REGULAR-current'!L14</f>
        <v>70808305.930000007</v>
      </c>
      <c r="E15" s="52">
        <f t="shared" ref="E15:E49" si="3">C15-D15</f>
        <v>615035694.06999993</v>
      </c>
      <c r="F15" s="53">
        <f t="shared" ref="F15" si="4">D15/C15</f>
        <v>0.1032425827593447</v>
      </c>
      <c r="M15" s="55"/>
      <c r="N15" s="55"/>
      <c r="O15" s="55"/>
      <c r="P15" s="55"/>
      <c r="Q15" s="55"/>
      <c r="R15" s="55"/>
      <c r="S15" s="55"/>
      <c r="T15" s="55"/>
    </row>
    <row r="16" spans="1:20" s="54" customFormat="1" ht="20.100000000000001" hidden="1" customHeight="1" x14ac:dyDescent="0.2">
      <c r="A16" s="50"/>
      <c r="B16" s="51" t="s">
        <v>12</v>
      </c>
      <c r="C16" s="52">
        <f>'[2]REGULAR-current'!G15</f>
        <v>0</v>
      </c>
      <c r="D16" s="52">
        <f>'[2]REGULAR-current'!L15</f>
        <v>0</v>
      </c>
      <c r="E16" s="52">
        <f t="shared" si="3"/>
        <v>0</v>
      </c>
      <c r="F16" s="53"/>
      <c r="M16" s="55"/>
      <c r="N16" s="55"/>
      <c r="O16" s="55"/>
      <c r="P16" s="55"/>
      <c r="Q16" s="55"/>
      <c r="R16" s="55"/>
      <c r="S16" s="55"/>
      <c r="T16" s="55"/>
    </row>
    <row r="17" spans="1:20" s="58" customFormat="1" ht="38.1" customHeight="1" x14ac:dyDescent="0.2">
      <c r="A17" s="50"/>
      <c r="B17" s="56" t="s">
        <v>13</v>
      </c>
      <c r="C17" s="55">
        <f>'[2]REGULAR-current'!G17</f>
        <v>597074000</v>
      </c>
      <c r="D17" s="55">
        <f>'[2]REGULAR-current'!L17</f>
        <v>113661762.2</v>
      </c>
      <c r="E17" s="55">
        <f t="shared" si="3"/>
        <v>483412237.80000001</v>
      </c>
      <c r="F17" s="57">
        <f t="shared" ref="F17:F49" si="5">D17/C17</f>
        <v>0.19036461510633523</v>
      </c>
      <c r="M17" s="59">
        <f>'[1]sum-co'!$Q$28-'[1]sum-co'!$D$28</f>
        <v>10658164.970000001</v>
      </c>
      <c r="N17" s="59">
        <f>'[1]sum-co'!$Q$29-'[1]sum-co'!$D$29</f>
        <v>11309847.15</v>
      </c>
      <c r="O17" s="59">
        <f>'[1]sum-co'!$Q$30-'[1]sum-co'!$D$30</f>
        <v>0</v>
      </c>
      <c r="P17" s="59">
        <f t="shared" si="1"/>
        <v>21968012.120000001</v>
      </c>
      <c r="Q17" s="59" t="e">
        <f>#REF!-M17</f>
        <v>#REF!</v>
      </c>
      <c r="R17" s="59" t="e">
        <f>#REF!-N17</f>
        <v>#REF!</v>
      </c>
      <c r="S17" s="59" t="e">
        <f>#REF!-O17</f>
        <v>#REF!</v>
      </c>
      <c r="T17" s="59" t="e">
        <f t="shared" si="2"/>
        <v>#REF!</v>
      </c>
    </row>
    <row r="18" spans="1:20" s="58" customFormat="1" ht="23.1" customHeight="1" x14ac:dyDescent="0.2">
      <c r="A18" s="50"/>
      <c r="B18" s="60" t="s">
        <v>14</v>
      </c>
      <c r="C18" s="55">
        <f>'[2]REGULAR-current'!G18</f>
        <v>17994000</v>
      </c>
      <c r="D18" s="55">
        <f>'[2]REGULAR-current'!L18</f>
        <v>1102261.8599999999</v>
      </c>
      <c r="E18" s="55">
        <f t="shared" si="3"/>
        <v>16891738.140000001</v>
      </c>
      <c r="F18" s="57">
        <f t="shared" si="5"/>
        <v>6.1257189063021002E-2</v>
      </c>
      <c r="M18" s="59">
        <f>'[1]sum-co'!$Q$37-'[1]sum-co'!$D$37</f>
        <v>10140000</v>
      </c>
      <c r="N18" s="59">
        <f>'[1]sum-co'!$Q$38-'[1]sum-co'!$D$38</f>
        <v>34978625.919999994</v>
      </c>
      <c r="O18" s="59">
        <f>'[1]sum-co'!$Q$39-'[1]sum-co'!$D$39</f>
        <v>65000</v>
      </c>
      <c r="P18" s="59">
        <f t="shared" si="1"/>
        <v>45183625.919999994</v>
      </c>
      <c r="Q18" s="59" t="e">
        <f>#REF!-M18</f>
        <v>#REF!</v>
      </c>
      <c r="R18" s="59" t="e">
        <f>#REF!-N18</f>
        <v>#REF!</v>
      </c>
      <c r="S18" s="59" t="e">
        <f>#REF!-O18</f>
        <v>#REF!</v>
      </c>
      <c r="T18" s="59" t="e">
        <f t="shared" si="2"/>
        <v>#REF!</v>
      </c>
    </row>
    <row r="19" spans="1:20" s="58" customFormat="1" ht="23.1" customHeight="1" x14ac:dyDescent="0.2">
      <c r="A19" s="50"/>
      <c r="B19" s="61" t="s">
        <v>15</v>
      </c>
      <c r="C19" s="55">
        <f>'[2]REGULAR-current'!G19</f>
        <v>70426000</v>
      </c>
      <c r="D19" s="55">
        <f>'[2]REGULAR-current'!L19</f>
        <v>1653241.26</v>
      </c>
      <c r="E19" s="55">
        <f t="shared" si="3"/>
        <v>68772758.739999995</v>
      </c>
      <c r="F19" s="57">
        <f t="shared" si="5"/>
        <v>2.3474870928350326E-2</v>
      </c>
      <c r="M19" s="59">
        <f>'[1]sum-co'!$Q$55-'[1]sum-co'!$D$55</f>
        <v>4979000</v>
      </c>
      <c r="N19" s="59">
        <f>'[1]sum-co'!$Q$56-'[1]sum-co'!$D$56</f>
        <v>2987698.83</v>
      </c>
      <c r="O19" s="59">
        <f>'[1]sum-co'!$Q$57-'[1]sum-co'!$D$57</f>
        <v>0</v>
      </c>
      <c r="P19" s="59">
        <f t="shared" si="1"/>
        <v>7966698.8300000001</v>
      </c>
      <c r="Q19" s="59" t="e">
        <f>#REF!-M19</f>
        <v>#REF!</v>
      </c>
      <c r="R19" s="59" t="e">
        <f>#REF!-N19</f>
        <v>#REF!</v>
      </c>
      <c r="S19" s="59" t="e">
        <f>#REF!-O19</f>
        <v>#REF!</v>
      </c>
      <c r="T19" s="59" t="e">
        <f t="shared" si="2"/>
        <v>#REF!</v>
      </c>
    </row>
    <row r="20" spans="1:20" s="58" customFormat="1" ht="22.35" customHeight="1" x14ac:dyDescent="0.2">
      <c r="A20" s="50"/>
      <c r="B20" s="62" t="s">
        <v>16</v>
      </c>
      <c r="C20" s="55">
        <f>'[2]REGULAR-current'!G20</f>
        <v>55507000</v>
      </c>
      <c r="D20" s="55">
        <f>'[2]REGULAR-current'!L20</f>
        <v>2135520.89</v>
      </c>
      <c r="E20" s="55">
        <f t="shared" si="3"/>
        <v>53371479.109999999</v>
      </c>
      <c r="F20" s="57">
        <f t="shared" si="5"/>
        <v>3.8473001423243919E-2</v>
      </c>
      <c r="M20" s="59">
        <f>[1]sumFO!$R$148+'[1]cmi-dr'!$C$1264</f>
        <v>329929842.83052999</v>
      </c>
      <c r="N20" s="59">
        <f>[1]sumFO!$R$149+'[1]cmi-dr'!$C$1265</f>
        <v>90224786.230000004</v>
      </c>
      <c r="O20" s="59">
        <f>[1]sumFO!$R$150+'[1]cmi-dr'!$C$1266</f>
        <v>9629189.0899999999</v>
      </c>
      <c r="P20" s="59">
        <f t="shared" si="1"/>
        <v>429783818.15052998</v>
      </c>
      <c r="Q20" s="59" t="e">
        <f>#REF!-M20</f>
        <v>#REF!</v>
      </c>
      <c r="R20" s="59" t="e">
        <f>#REF!-N20</f>
        <v>#REF!</v>
      </c>
      <c r="S20" s="59" t="e">
        <f>#REF!-O20</f>
        <v>#REF!</v>
      </c>
      <c r="T20" s="59" t="e">
        <f t="shared" si="2"/>
        <v>#REF!</v>
      </c>
    </row>
    <row r="21" spans="1:20" s="58" customFormat="1" ht="28.5" customHeight="1" x14ac:dyDescent="0.2">
      <c r="A21" s="50"/>
      <c r="B21" s="63" t="s">
        <v>17</v>
      </c>
      <c r="C21" s="55">
        <f>'[2]REGULAR-current'!G21</f>
        <v>140632000</v>
      </c>
      <c r="D21" s="55">
        <f>'[2]REGULAR-current'!L21</f>
        <v>5578156.8299999991</v>
      </c>
      <c r="E21" s="55">
        <f t="shared" si="3"/>
        <v>135053843.16999999</v>
      </c>
      <c r="F21" s="57">
        <f t="shared" si="5"/>
        <v>3.9664918581830584E-2</v>
      </c>
      <c r="M21" s="59"/>
      <c r="N21" s="59">
        <f>'[1]sum-co'!$Q$65-'[1]sum-co'!$D$65</f>
        <v>26118647.48</v>
      </c>
      <c r="O21" s="59"/>
      <c r="P21" s="59">
        <f t="shared" si="1"/>
        <v>26118647.48</v>
      </c>
      <c r="Q21" s="59" t="e">
        <f>#REF!-M21</f>
        <v>#REF!</v>
      </c>
      <c r="R21" s="59" t="e">
        <f>#REF!-N21</f>
        <v>#REF!</v>
      </c>
      <c r="S21" s="59" t="e">
        <f>#REF!-O21</f>
        <v>#REF!</v>
      </c>
      <c r="T21" s="59" t="e">
        <f t="shared" si="2"/>
        <v>#REF!</v>
      </c>
    </row>
    <row r="22" spans="1:20" s="58" customFormat="1" ht="24.6" customHeight="1" x14ac:dyDescent="0.2">
      <c r="A22" s="50"/>
      <c r="B22" s="62" t="s">
        <v>18</v>
      </c>
      <c r="C22" s="55">
        <f>'[2]REGULAR-current'!G22</f>
        <v>89408303000</v>
      </c>
      <c r="D22" s="55">
        <f>'[2]REGULAR-current'!L22</f>
        <v>306384180.52999997</v>
      </c>
      <c r="E22" s="55">
        <f t="shared" si="3"/>
        <v>89101918819.470001</v>
      </c>
      <c r="F22" s="57">
        <f t="shared" si="5"/>
        <v>3.4267978504188808E-3</v>
      </c>
      <c r="M22" s="59"/>
      <c r="N22" s="59">
        <f>'[1]sum-co'!$Q$74-'[1]sum-co'!$D$74</f>
        <v>7651454.6500000004</v>
      </c>
      <c r="O22" s="59"/>
      <c r="P22" s="59">
        <f t="shared" si="1"/>
        <v>7651454.6500000004</v>
      </c>
      <c r="Q22" s="59" t="e">
        <f>#REF!-M22</f>
        <v>#REF!</v>
      </c>
      <c r="R22" s="59" t="e">
        <f>#REF!-N22</f>
        <v>#REF!</v>
      </c>
      <c r="S22" s="59" t="e">
        <f>#REF!-O22</f>
        <v>#REF!</v>
      </c>
      <c r="T22" s="59" t="e">
        <f t="shared" si="2"/>
        <v>#REF!</v>
      </c>
    </row>
    <row r="23" spans="1:20" s="58" customFormat="1" ht="23.45" customHeight="1" x14ac:dyDescent="0.2">
      <c r="A23" s="50"/>
      <c r="B23" s="63" t="s">
        <v>19</v>
      </c>
      <c r="C23" s="55">
        <f>'[2]REGULAR-current'!G23</f>
        <v>5060000000</v>
      </c>
      <c r="D23" s="55">
        <f>'[2]REGULAR-current'!L23</f>
        <v>68077886.310000002</v>
      </c>
      <c r="E23" s="55">
        <f t="shared" si="3"/>
        <v>4991922113.6899996</v>
      </c>
      <c r="F23" s="57">
        <f t="shared" si="5"/>
        <v>1.3454127729249012E-2</v>
      </c>
      <c r="M23" s="59"/>
      <c r="N23" s="59">
        <f>'[1]sum-co'!$Q$83-'[1]sum-co'!$D$83</f>
        <v>153289389.43000001</v>
      </c>
      <c r="O23" s="59"/>
      <c r="P23" s="59">
        <f t="shared" si="1"/>
        <v>153289389.43000001</v>
      </c>
      <c r="Q23" s="59" t="e">
        <f>#REF!-M23</f>
        <v>#REF!</v>
      </c>
      <c r="R23" s="59" t="e">
        <f>#REF!-N23</f>
        <v>#REF!</v>
      </c>
      <c r="S23" s="59" t="e">
        <f>#REF!-O23</f>
        <v>#REF!</v>
      </c>
      <c r="T23" s="59" t="e">
        <f t="shared" si="2"/>
        <v>#REF!</v>
      </c>
    </row>
    <row r="24" spans="1:20" s="65" customFormat="1" ht="19.5" customHeight="1" x14ac:dyDescent="0.2">
      <c r="A24" s="64"/>
      <c r="B24" s="63" t="s">
        <v>20</v>
      </c>
      <c r="C24" s="55">
        <f>'[2]REGULAR-current'!G24</f>
        <v>5375085000</v>
      </c>
      <c r="D24" s="55">
        <f>'[2]REGULAR-current'!L24</f>
        <v>155478253</v>
      </c>
      <c r="E24" s="55">
        <f t="shared" si="3"/>
        <v>5219606747</v>
      </c>
      <c r="F24" s="57">
        <f t="shared" si="5"/>
        <v>2.8925729174515379E-2</v>
      </c>
      <c r="M24" s="66"/>
      <c r="N24" s="66"/>
      <c r="O24" s="66"/>
      <c r="P24" s="66"/>
      <c r="Q24" s="66"/>
      <c r="R24" s="66"/>
      <c r="S24" s="66"/>
      <c r="T24" s="66"/>
    </row>
    <row r="25" spans="1:20" s="65" customFormat="1" ht="21.6" hidden="1" customHeight="1" x14ac:dyDescent="0.2">
      <c r="A25" s="64"/>
      <c r="B25" s="63" t="s">
        <v>21</v>
      </c>
      <c r="C25" s="55">
        <f>'[2]REGULAR-current'!G25</f>
        <v>0</v>
      </c>
      <c r="D25" s="55">
        <f>'[2]REGULAR-current'!L25</f>
        <v>0</v>
      </c>
      <c r="E25" s="55">
        <f t="shared" si="3"/>
        <v>0</v>
      </c>
      <c r="F25" s="57" t="e">
        <f t="shared" si="5"/>
        <v>#DIV/0!</v>
      </c>
      <c r="M25" s="66"/>
      <c r="N25" s="66"/>
      <c r="O25" s="66"/>
      <c r="P25" s="66"/>
      <c r="Q25" s="66"/>
      <c r="R25" s="66"/>
      <c r="S25" s="66"/>
      <c r="T25" s="66"/>
    </row>
    <row r="26" spans="1:20" s="65" customFormat="1" ht="22.5" customHeight="1" x14ac:dyDescent="0.2">
      <c r="A26" s="64"/>
      <c r="B26" s="63" t="s">
        <v>22</v>
      </c>
      <c r="C26" s="55">
        <f>'[2]REGULAR-current'!G26</f>
        <v>1554808000</v>
      </c>
      <c r="D26" s="55">
        <f>'[2]REGULAR-current'!L26</f>
        <v>119520625.59999998</v>
      </c>
      <c r="E26" s="55">
        <f t="shared" si="3"/>
        <v>1435287374.4000001</v>
      </c>
      <c r="F26" s="57">
        <f t="shared" si="5"/>
        <v>7.687163019485363E-2</v>
      </c>
      <c r="M26" s="66"/>
      <c r="N26" s="66"/>
      <c r="O26" s="66"/>
      <c r="P26" s="66"/>
      <c r="Q26" s="66"/>
      <c r="R26" s="66"/>
      <c r="S26" s="66"/>
      <c r="T26" s="66"/>
    </row>
    <row r="27" spans="1:20" s="65" customFormat="1" ht="22.5" customHeight="1" x14ac:dyDescent="0.2">
      <c r="A27" s="64"/>
      <c r="B27" s="67" t="s">
        <v>23</v>
      </c>
      <c r="C27" s="55">
        <f>'[2]REGULAR-current'!G27</f>
        <v>3428462000</v>
      </c>
      <c r="D27" s="55">
        <f>'[2]REGULAR-current'!L27</f>
        <v>5715500.8500000006</v>
      </c>
      <c r="E27" s="55">
        <f t="shared" si="3"/>
        <v>3422746499.1500001</v>
      </c>
      <c r="F27" s="57">
        <f t="shared" si="5"/>
        <v>1.6670742887043813E-3</v>
      </c>
      <c r="M27" s="66"/>
      <c r="N27" s="66"/>
      <c r="O27" s="66"/>
      <c r="P27" s="66"/>
      <c r="Q27" s="66"/>
      <c r="R27" s="66"/>
      <c r="S27" s="66"/>
      <c r="T27" s="66"/>
    </row>
    <row r="28" spans="1:20" s="58" customFormat="1" ht="22.5" customHeight="1" x14ac:dyDescent="0.2">
      <c r="A28" s="50"/>
      <c r="B28" s="67" t="s">
        <v>24</v>
      </c>
      <c r="C28" s="55">
        <f>'[2]REGULAR-current'!G28</f>
        <v>19282858000</v>
      </c>
      <c r="D28" s="55">
        <f>'[2]REGULAR-current'!L28</f>
        <v>1653769977.7299998</v>
      </c>
      <c r="E28" s="55">
        <f t="shared" si="3"/>
        <v>17629088022.27</v>
      </c>
      <c r="F28" s="57">
        <f t="shared" si="5"/>
        <v>8.5763737809509341E-2</v>
      </c>
      <c r="M28" s="59"/>
      <c r="N28" s="59"/>
      <c r="O28" s="59"/>
      <c r="P28" s="59"/>
      <c r="Q28" s="59"/>
      <c r="R28" s="59"/>
      <c r="S28" s="59"/>
      <c r="T28" s="59"/>
    </row>
    <row r="29" spans="1:20" s="58" customFormat="1" ht="27.6" customHeight="1" x14ac:dyDescent="0.2">
      <c r="A29" s="50"/>
      <c r="B29" s="68" t="s">
        <v>25</v>
      </c>
      <c r="C29" s="55">
        <f>'[2]REGULAR-current'!G29</f>
        <v>189500000</v>
      </c>
      <c r="D29" s="55">
        <f>'[2]REGULAR-current'!L29</f>
        <v>0</v>
      </c>
      <c r="E29" s="55">
        <f t="shared" si="3"/>
        <v>189500000</v>
      </c>
      <c r="F29" s="57">
        <f t="shared" si="5"/>
        <v>0</v>
      </c>
      <c r="M29" s="59"/>
      <c r="N29" s="59">
        <f>'[1]sum-co'!$Q$83-'[1]sum-co'!$D$83</f>
        <v>153289389.43000001</v>
      </c>
      <c r="O29" s="59"/>
      <c r="P29" s="59">
        <f t="shared" si="1"/>
        <v>153289389.43000001</v>
      </c>
      <c r="Q29" s="59" t="e">
        <f>#REF!-M29</f>
        <v>#REF!</v>
      </c>
      <c r="R29" s="59" t="e">
        <f>#REF!-N29</f>
        <v>#REF!</v>
      </c>
      <c r="S29" s="59" t="e">
        <f>#REF!-O29</f>
        <v>#REF!</v>
      </c>
      <c r="T29" s="59" t="e">
        <f t="shared" si="2"/>
        <v>#REF!</v>
      </c>
    </row>
    <row r="30" spans="1:20" s="65" customFormat="1" ht="29.1" customHeight="1" x14ac:dyDescent="0.2">
      <c r="A30" s="64"/>
      <c r="B30" s="69" t="s">
        <v>26</v>
      </c>
      <c r="C30" s="46">
        <f>'[2]REGULAR-current'!G30</f>
        <v>3455344000</v>
      </c>
      <c r="D30" s="46">
        <f>'[2]REGULAR-current'!L30</f>
        <v>39623636.350000009</v>
      </c>
      <c r="E30" s="46">
        <f t="shared" si="3"/>
        <v>3415720363.6500001</v>
      </c>
      <c r="F30" s="47">
        <f t="shared" si="5"/>
        <v>1.1467349227746936E-2</v>
      </c>
      <c r="M30" s="66"/>
      <c r="N30" s="66"/>
      <c r="O30" s="66"/>
      <c r="P30" s="66"/>
      <c r="Q30" s="66"/>
      <c r="R30" s="66"/>
      <c r="S30" s="66"/>
      <c r="T30" s="66"/>
    </row>
    <row r="31" spans="1:20" s="74" customFormat="1" ht="29.1" hidden="1" customHeight="1" x14ac:dyDescent="0.2">
      <c r="A31" s="70"/>
      <c r="B31" s="71" t="s">
        <v>27</v>
      </c>
      <c r="C31" s="72">
        <v>338779056.80000001</v>
      </c>
      <c r="D31" s="72">
        <v>4010521.13</v>
      </c>
      <c r="E31" s="72">
        <f t="shared" si="3"/>
        <v>334768535.67000002</v>
      </c>
      <c r="F31" s="73">
        <f t="shared" si="5"/>
        <v>1.1838161331110949E-2</v>
      </c>
      <c r="M31" s="72"/>
      <c r="N31" s="72"/>
      <c r="O31" s="72"/>
      <c r="P31" s="72"/>
      <c r="Q31" s="72"/>
      <c r="R31" s="72"/>
      <c r="S31" s="72"/>
      <c r="T31" s="72"/>
    </row>
    <row r="32" spans="1:20" s="74" customFormat="1" ht="29.1" hidden="1" customHeight="1" x14ac:dyDescent="0.2">
      <c r="A32" s="70"/>
      <c r="B32" s="71" t="s">
        <v>28</v>
      </c>
      <c r="C32" s="72">
        <v>3116564943.1999998</v>
      </c>
      <c r="D32" s="72">
        <v>35613115.219999999</v>
      </c>
      <c r="E32" s="72">
        <f t="shared" si="3"/>
        <v>3080951827.98</v>
      </c>
      <c r="F32" s="73">
        <f t="shared" si="5"/>
        <v>1.1427040947022099E-2</v>
      </c>
      <c r="M32" s="72"/>
      <c r="N32" s="72"/>
      <c r="O32" s="72"/>
      <c r="P32" s="72"/>
      <c r="Q32" s="72"/>
      <c r="R32" s="72"/>
      <c r="S32" s="72"/>
      <c r="T32" s="72"/>
    </row>
    <row r="33" spans="1:20" s="65" customFormat="1" ht="18.95" hidden="1" customHeight="1" x14ac:dyDescent="0.2">
      <c r="A33" s="64"/>
      <c r="B33" s="63"/>
      <c r="C33" s="55"/>
      <c r="D33" s="55"/>
      <c r="E33" s="55"/>
      <c r="F33" s="57"/>
      <c r="M33" s="66"/>
      <c r="N33" s="66"/>
      <c r="O33" s="66"/>
      <c r="P33" s="66"/>
      <c r="Q33" s="66"/>
      <c r="R33" s="66"/>
      <c r="S33" s="66"/>
      <c r="T33" s="66"/>
    </row>
    <row r="34" spans="1:20" s="65" customFormat="1" ht="22.5" customHeight="1" x14ac:dyDescent="0.2">
      <c r="A34" s="64"/>
      <c r="B34" s="62" t="s">
        <v>29</v>
      </c>
      <c r="C34" s="55">
        <f>'[2]REGULAR-current'!G31</f>
        <v>12441000</v>
      </c>
      <c r="D34" s="55">
        <f>'[2]REGULAR-current'!L31</f>
        <v>0</v>
      </c>
      <c r="E34" s="55">
        <f t="shared" si="3"/>
        <v>12441000</v>
      </c>
      <c r="F34" s="57">
        <f t="shared" si="5"/>
        <v>0</v>
      </c>
      <c r="M34" s="66"/>
      <c r="N34" s="66"/>
      <c r="O34" s="66"/>
      <c r="P34" s="66"/>
      <c r="Q34" s="66"/>
      <c r="R34" s="66"/>
      <c r="S34" s="66"/>
      <c r="T34" s="66"/>
    </row>
    <row r="35" spans="1:20" s="65" customFormat="1" ht="31.5" customHeight="1" x14ac:dyDescent="0.2">
      <c r="A35" s="64"/>
      <c r="B35" s="63" t="s">
        <v>30</v>
      </c>
      <c r="C35" s="55">
        <f>'[2]REGULAR-current'!G32</f>
        <v>38907000</v>
      </c>
      <c r="D35" s="55">
        <f>'[2]REGULAR-current'!L32</f>
        <v>1801722.3</v>
      </c>
      <c r="E35" s="55">
        <f t="shared" si="3"/>
        <v>37105277.700000003</v>
      </c>
      <c r="F35" s="57">
        <f t="shared" si="5"/>
        <v>4.6308435500038554E-2</v>
      </c>
      <c r="M35" s="66"/>
      <c r="N35" s="66"/>
      <c r="O35" s="66"/>
      <c r="P35" s="66"/>
      <c r="Q35" s="66"/>
      <c r="R35" s="66"/>
      <c r="S35" s="66"/>
      <c r="T35" s="66"/>
    </row>
    <row r="36" spans="1:20" s="65" customFormat="1" ht="23.1" customHeight="1" x14ac:dyDescent="0.2">
      <c r="A36" s="64"/>
      <c r="B36" s="63" t="s">
        <v>31</v>
      </c>
      <c r="C36" s="55">
        <f>'[2]REGULAR-current'!G33</f>
        <v>156011000</v>
      </c>
      <c r="D36" s="55">
        <f>'[2]REGULAR-current'!L33</f>
        <v>0</v>
      </c>
      <c r="E36" s="55">
        <f t="shared" si="3"/>
        <v>156011000</v>
      </c>
      <c r="F36" s="57">
        <f t="shared" si="5"/>
        <v>0</v>
      </c>
      <c r="M36" s="66"/>
      <c r="N36" s="66"/>
      <c r="O36" s="66"/>
      <c r="P36" s="66"/>
      <c r="Q36" s="66"/>
      <c r="R36" s="66"/>
      <c r="S36" s="66"/>
      <c r="T36" s="66"/>
    </row>
    <row r="37" spans="1:20" s="65" customFormat="1" ht="18" customHeight="1" x14ac:dyDescent="0.2">
      <c r="A37" s="64"/>
      <c r="B37" s="75" t="s">
        <v>32</v>
      </c>
      <c r="C37" s="55">
        <f>'[2]REGULAR-current'!G34</f>
        <v>1174105000</v>
      </c>
      <c r="D37" s="55">
        <f>'[2]REGULAR-current'!L34</f>
        <v>0</v>
      </c>
      <c r="E37" s="55">
        <f t="shared" si="3"/>
        <v>1174105000</v>
      </c>
      <c r="F37" s="57">
        <f t="shared" si="5"/>
        <v>0</v>
      </c>
      <c r="M37" s="66"/>
      <c r="N37" s="66"/>
      <c r="O37" s="66"/>
      <c r="P37" s="66"/>
      <c r="Q37" s="66"/>
      <c r="R37" s="66"/>
      <c r="S37" s="66"/>
      <c r="T37" s="66"/>
    </row>
    <row r="38" spans="1:20" s="65" customFormat="1" ht="18.600000000000001" customHeight="1" x14ac:dyDescent="0.2">
      <c r="A38" s="64"/>
      <c r="B38" s="75" t="s">
        <v>33</v>
      </c>
      <c r="C38" s="55">
        <f>'[2]REGULAR-current'!G35</f>
        <v>90000000</v>
      </c>
      <c r="D38" s="55">
        <f>'[2]REGULAR-current'!L35</f>
        <v>1244902.02</v>
      </c>
      <c r="E38" s="55">
        <f t="shared" si="3"/>
        <v>88755097.980000004</v>
      </c>
      <c r="F38" s="57">
        <f t="shared" si="5"/>
        <v>1.3832244666666667E-2</v>
      </c>
      <c r="M38" s="66"/>
      <c r="N38" s="66"/>
      <c r="O38" s="66"/>
      <c r="P38" s="66"/>
      <c r="Q38" s="66"/>
      <c r="R38" s="66"/>
      <c r="S38" s="66"/>
      <c r="T38" s="66"/>
    </row>
    <row r="39" spans="1:20" s="65" customFormat="1" ht="15" customHeight="1" x14ac:dyDescent="0.2">
      <c r="A39" s="64"/>
      <c r="B39" s="75" t="s">
        <v>34</v>
      </c>
      <c r="C39" s="55">
        <f>'[2]REGULAR-current'!G36</f>
        <v>52473000</v>
      </c>
      <c r="D39" s="55">
        <f>'[2]REGULAR-current'!L36</f>
        <v>0</v>
      </c>
      <c r="E39" s="55">
        <f t="shared" si="3"/>
        <v>52473000</v>
      </c>
      <c r="F39" s="57">
        <f t="shared" si="5"/>
        <v>0</v>
      </c>
      <c r="M39" s="66"/>
      <c r="N39" s="66"/>
      <c r="O39" s="66"/>
      <c r="P39" s="66"/>
      <c r="Q39" s="66"/>
      <c r="R39" s="66"/>
      <c r="S39" s="66"/>
      <c r="T39" s="66"/>
    </row>
    <row r="40" spans="1:20" s="58" customFormat="1" ht="28.5" customHeight="1" x14ac:dyDescent="0.2">
      <c r="A40" s="50"/>
      <c r="B40" s="62" t="s">
        <v>35</v>
      </c>
      <c r="C40" s="55">
        <f>'[2]REGULAR-current'!G37</f>
        <v>25128000</v>
      </c>
      <c r="D40" s="55">
        <f>'[2]REGULAR-current'!L37</f>
        <v>832132.24</v>
      </c>
      <c r="E40" s="55">
        <f t="shared" si="3"/>
        <v>24295867.760000002</v>
      </c>
      <c r="F40" s="57">
        <f t="shared" si="5"/>
        <v>3.3115737026424702E-2</v>
      </c>
      <c r="M40" s="59"/>
      <c r="N40" s="59"/>
      <c r="O40" s="59"/>
      <c r="P40" s="59"/>
      <c r="Q40" s="59"/>
      <c r="R40" s="59"/>
      <c r="S40" s="59"/>
      <c r="T40" s="59"/>
    </row>
    <row r="41" spans="1:20" s="58" customFormat="1" ht="21.6" customHeight="1" x14ac:dyDescent="0.2">
      <c r="A41" s="50"/>
      <c r="B41" s="75" t="s">
        <v>36</v>
      </c>
      <c r="C41" s="55">
        <f>'[2]REGULAR-current'!G38</f>
        <v>2148098000</v>
      </c>
      <c r="D41" s="55">
        <f>'[2]REGULAR-current'!L38</f>
        <v>5177640.87</v>
      </c>
      <c r="E41" s="55">
        <f t="shared" si="3"/>
        <v>2142920359.1300001</v>
      </c>
      <c r="F41" s="57">
        <f t="shared" si="5"/>
        <v>2.4103373635653495E-3</v>
      </c>
      <c r="M41" s="59">
        <f>'[1]sum-co'!$Q$92-'[1]sum-co'!$D$92</f>
        <v>12410246.229999999</v>
      </c>
      <c r="N41" s="59">
        <f>'[1]sum-co'!$Q$93-'[1]sum-co'!$D$93</f>
        <v>1569675.41</v>
      </c>
      <c r="O41" s="59">
        <f>'[1]sum-co'!$Q$94-'[1]sum-co'!$D$94</f>
        <v>0</v>
      </c>
      <c r="P41" s="59">
        <f t="shared" si="1"/>
        <v>13979921.639999999</v>
      </c>
      <c r="Q41" s="59" t="e">
        <f>#REF!-M41</f>
        <v>#REF!</v>
      </c>
      <c r="R41" s="59" t="e">
        <f>#REF!-N41</f>
        <v>#REF!</v>
      </c>
      <c r="S41" s="59" t="e">
        <f>#REF!-O41</f>
        <v>#REF!</v>
      </c>
      <c r="T41" s="59" t="e">
        <f t="shared" si="2"/>
        <v>#REF!</v>
      </c>
    </row>
    <row r="42" spans="1:20" s="58" customFormat="1" ht="24.6" customHeight="1" x14ac:dyDescent="0.2">
      <c r="A42" s="50"/>
      <c r="B42" s="75" t="s">
        <v>37</v>
      </c>
      <c r="C42" s="55">
        <f>'[2]REGULAR-current'!G39</f>
        <v>45820000</v>
      </c>
      <c r="D42" s="55">
        <f>'[2]REGULAR-current'!L39</f>
        <v>823500.26</v>
      </c>
      <c r="E42" s="55">
        <f t="shared" si="3"/>
        <v>44996499.740000002</v>
      </c>
      <c r="F42" s="57">
        <f t="shared" si="5"/>
        <v>1.7972506765604541E-2</v>
      </c>
      <c r="M42" s="59">
        <f>[1]sumFO!$R$294</f>
        <v>165906487.81</v>
      </c>
      <c r="N42" s="59">
        <f>[1]sumFO!$R$295</f>
        <v>348754929.76099998</v>
      </c>
      <c r="O42" s="59">
        <f>[1]sumFO!$R$296</f>
        <v>8431191.9700000007</v>
      </c>
      <c r="P42" s="59">
        <f t="shared" si="1"/>
        <v>523092609.54100001</v>
      </c>
      <c r="Q42" s="59" t="e">
        <f>#REF!-M42</f>
        <v>#REF!</v>
      </c>
      <c r="R42" s="59" t="e">
        <f>#REF!-N42</f>
        <v>#REF!</v>
      </c>
      <c r="S42" s="59" t="e">
        <f>#REF!-O42</f>
        <v>#REF!</v>
      </c>
      <c r="T42" s="59" t="e">
        <f t="shared" si="2"/>
        <v>#REF!</v>
      </c>
    </row>
    <row r="43" spans="1:20" s="58" customFormat="1" ht="26.45" customHeight="1" x14ac:dyDescent="0.2">
      <c r="A43" s="50"/>
      <c r="B43" s="75" t="s">
        <v>38</v>
      </c>
      <c r="C43" s="55">
        <f>'[2]REGULAR-current'!G40</f>
        <v>1250000000</v>
      </c>
      <c r="D43" s="55">
        <f>'[2]REGULAR-current'!L40</f>
        <v>588826278</v>
      </c>
      <c r="E43" s="55">
        <f t="shared" si="3"/>
        <v>661173722</v>
      </c>
      <c r="F43" s="57">
        <f t="shared" si="5"/>
        <v>0.47106102239999997</v>
      </c>
      <c r="M43" s="59"/>
      <c r="N43" s="59">
        <f>'[1]sum-co'!$Q$124-'[1]sum-co'!$D$124</f>
        <v>895448191</v>
      </c>
      <c r="O43" s="59"/>
      <c r="P43" s="59">
        <f t="shared" si="1"/>
        <v>895448191</v>
      </c>
      <c r="Q43" s="59" t="e">
        <f>#REF!-M43</f>
        <v>#REF!</v>
      </c>
      <c r="R43" s="59" t="e">
        <f>#REF!-N43</f>
        <v>#REF!</v>
      </c>
      <c r="S43" s="59" t="e">
        <f>#REF!-O43</f>
        <v>#REF!</v>
      </c>
      <c r="T43" s="59" t="e">
        <f t="shared" si="2"/>
        <v>#REF!</v>
      </c>
    </row>
    <row r="44" spans="1:20" s="58" customFormat="1" ht="25.35" hidden="1" customHeight="1" x14ac:dyDescent="0.2">
      <c r="A44" s="50"/>
      <c r="B44" s="75" t="s">
        <v>39</v>
      </c>
      <c r="C44" s="55">
        <f>'[2]REGULAR-current'!G41</f>
        <v>0</v>
      </c>
      <c r="D44" s="55">
        <f>'[2]REGULAR-current'!L41</f>
        <v>0</v>
      </c>
      <c r="E44" s="55">
        <f t="shared" si="3"/>
        <v>0</v>
      </c>
      <c r="F44" s="57" t="e">
        <f t="shared" si="5"/>
        <v>#DIV/0!</v>
      </c>
      <c r="M44" s="59"/>
      <c r="N44" s="59">
        <f>'[1]sum-co'!$Q$133-'[1]sum-co'!$D$133</f>
        <v>37572396.100000001</v>
      </c>
      <c r="O44" s="59"/>
      <c r="P44" s="59">
        <f t="shared" si="1"/>
        <v>37572396.100000001</v>
      </c>
      <c r="Q44" s="59" t="e">
        <f>#REF!-M44</f>
        <v>#REF!</v>
      </c>
      <c r="R44" s="59" t="e">
        <f>#REF!-N44</f>
        <v>#REF!</v>
      </c>
      <c r="S44" s="59" t="e">
        <f>#REF!-O44</f>
        <v>#REF!</v>
      </c>
      <c r="T44" s="59" t="e">
        <f t="shared" si="2"/>
        <v>#REF!</v>
      </c>
    </row>
    <row r="45" spans="1:20" s="58" customFormat="1" ht="23.45" hidden="1" customHeight="1" x14ac:dyDescent="0.2">
      <c r="A45" s="50"/>
      <c r="B45" s="75" t="s">
        <v>40</v>
      </c>
      <c r="C45" s="55">
        <f>'[2]REGULAR-current'!G42</f>
        <v>0</v>
      </c>
      <c r="D45" s="55">
        <f>'[2]REGULAR-current'!L42</f>
        <v>0</v>
      </c>
      <c r="E45" s="55">
        <f t="shared" si="3"/>
        <v>0</v>
      </c>
      <c r="F45" s="57" t="e">
        <f t="shared" si="5"/>
        <v>#DIV/0!</v>
      </c>
      <c r="M45" s="59"/>
      <c r="N45" s="59">
        <f>'[1]sum-co'!$Q$142-'[1]sum-co'!$D$142</f>
        <v>249975770</v>
      </c>
      <c r="O45" s="59"/>
      <c r="P45" s="59">
        <f t="shared" si="1"/>
        <v>249975770</v>
      </c>
      <c r="Q45" s="59" t="e">
        <f>#REF!-M45</f>
        <v>#REF!</v>
      </c>
      <c r="R45" s="59" t="e">
        <f>#REF!-N45</f>
        <v>#REF!</v>
      </c>
      <c r="S45" s="59" t="e">
        <f>#REF!-O45</f>
        <v>#REF!</v>
      </c>
      <c r="T45" s="59" t="e">
        <f t="shared" si="2"/>
        <v>#REF!</v>
      </c>
    </row>
    <row r="46" spans="1:20" s="58" customFormat="1" ht="17.45" hidden="1" customHeight="1" x14ac:dyDescent="0.2">
      <c r="A46" s="50"/>
      <c r="B46" s="75" t="s">
        <v>41</v>
      </c>
      <c r="C46" s="55">
        <f>'[2]REGULAR-current'!G43</f>
        <v>0</v>
      </c>
      <c r="D46" s="55">
        <f>'[2]REGULAR-current'!L43</f>
        <v>0</v>
      </c>
      <c r="E46" s="55">
        <f t="shared" si="3"/>
        <v>0</v>
      </c>
      <c r="F46" s="57" t="e">
        <f t="shared" si="5"/>
        <v>#DIV/0!</v>
      </c>
      <c r="M46" s="59"/>
      <c r="N46" s="59"/>
      <c r="O46" s="59"/>
      <c r="P46" s="59"/>
      <c r="Q46" s="59"/>
      <c r="R46" s="59"/>
      <c r="S46" s="59"/>
      <c r="T46" s="59"/>
    </row>
    <row r="47" spans="1:20" s="48" customFormat="1" ht="29.1" customHeight="1" x14ac:dyDescent="0.25">
      <c r="A47" s="44"/>
      <c r="B47" s="62" t="s">
        <v>42</v>
      </c>
      <c r="C47" s="55">
        <f>'[2]REGULAR-current'!G44</f>
        <v>67918000</v>
      </c>
      <c r="D47" s="55">
        <f>'[2]REGULAR-current'!L44</f>
        <v>2833484.1100000003</v>
      </c>
      <c r="E47" s="55">
        <f t="shared" si="3"/>
        <v>65084515.890000001</v>
      </c>
      <c r="F47" s="57">
        <f t="shared" si="5"/>
        <v>4.1719192408492596E-2</v>
      </c>
      <c r="M47" s="49"/>
      <c r="N47" s="49">
        <f>'[1]sum-co'!$Q$150-'[1]sum-co'!$D$150</f>
        <v>4693378722.3199997</v>
      </c>
      <c r="O47" s="49"/>
      <c r="P47" s="49">
        <f t="shared" ref="P47" si="6">SUM(M47:O47)</f>
        <v>4693378722.3199997</v>
      </c>
      <c r="Q47" s="49" t="e">
        <f>#REF!-M47</f>
        <v>#REF!</v>
      </c>
      <c r="R47" s="49" t="e">
        <f>#REF!-N47</f>
        <v>#REF!</v>
      </c>
      <c r="S47" s="49" t="e">
        <f>#REF!-O47</f>
        <v>#REF!</v>
      </c>
      <c r="T47" s="49" t="e">
        <f t="shared" ref="T47" si="7">SUM(Q47:S47)</f>
        <v>#REF!</v>
      </c>
    </row>
    <row r="48" spans="1:20" s="58" customFormat="1" ht="27.6" customHeight="1" x14ac:dyDescent="0.2">
      <c r="A48" s="50"/>
      <c r="B48" s="62" t="s">
        <v>43</v>
      </c>
      <c r="C48" s="55">
        <f>'[2]REGULAR-current'!G45</f>
        <v>891518000</v>
      </c>
      <c r="D48" s="55">
        <f>'[2]REGULAR-current'!L45</f>
        <v>53500183.890000008</v>
      </c>
      <c r="E48" s="55">
        <f t="shared" si="3"/>
        <v>838017816.11000001</v>
      </c>
      <c r="F48" s="57">
        <f t="shared" si="5"/>
        <v>6.0010211672675152E-2</v>
      </c>
      <c r="M48" s="59"/>
      <c r="N48" s="59">
        <f>'[1]sum-co'!$Q$150-'[1]sum-co'!$D$150</f>
        <v>4693378722.3199997</v>
      </c>
      <c r="O48" s="59"/>
      <c r="P48" s="59">
        <f t="shared" si="1"/>
        <v>4693378722.3199997</v>
      </c>
      <c r="Q48" s="59" t="e">
        <f>#REF!-M48</f>
        <v>#REF!</v>
      </c>
      <c r="R48" s="59" t="e">
        <f>#REF!-N48</f>
        <v>#REF!</v>
      </c>
      <c r="S48" s="59" t="e">
        <f>#REF!-O48</f>
        <v>#REF!</v>
      </c>
      <c r="T48" s="59" t="e">
        <f t="shared" si="2"/>
        <v>#REF!</v>
      </c>
    </row>
    <row r="49" spans="1:20" s="65" customFormat="1" ht="18.600000000000001" customHeight="1" x14ac:dyDescent="0.2">
      <c r="A49" s="64"/>
      <c r="B49" s="75" t="s">
        <v>44</v>
      </c>
      <c r="C49" s="55">
        <f>'[2]REGULAR-current'!G46</f>
        <v>38344000</v>
      </c>
      <c r="D49" s="55">
        <f>'[2]REGULAR-current'!L46</f>
        <v>1056004.6399999999</v>
      </c>
      <c r="E49" s="55">
        <f t="shared" si="3"/>
        <v>37287995.359999999</v>
      </c>
      <c r="F49" s="57">
        <f t="shared" si="5"/>
        <v>2.7540283747131231E-2</v>
      </c>
      <c r="M49" s="76"/>
      <c r="N49" s="76"/>
      <c r="O49" s="76"/>
      <c r="P49" s="76"/>
      <c r="Q49" s="66"/>
      <c r="R49" s="66"/>
      <c r="S49" s="66"/>
      <c r="T49" s="76"/>
    </row>
    <row r="50" spans="1:20" ht="18.75" customHeight="1" x14ac:dyDescent="0.2">
      <c r="A50" s="77"/>
      <c r="B50" s="78"/>
      <c r="C50" s="43"/>
      <c r="D50" s="43"/>
      <c r="E50" s="43"/>
      <c r="F50" s="43"/>
      <c r="M50" s="43"/>
      <c r="N50" s="43"/>
      <c r="O50" s="43"/>
      <c r="P50" s="43"/>
      <c r="Q50" s="43"/>
      <c r="R50" s="43"/>
      <c r="S50" s="43"/>
      <c r="T50" s="43"/>
    </row>
    <row r="51" spans="1:20" s="83" customFormat="1" ht="25.5" customHeight="1" x14ac:dyDescent="0.2">
      <c r="A51" s="79" t="s">
        <v>45</v>
      </c>
      <c r="B51" s="80"/>
      <c r="C51" s="81">
        <f>C49+C48+C47+C43+C42+C41+C40+C39+C38+C37+C36+C35+C34+C30+C29+C28+C27+C26+C24+C23+C22+C21+C20+C19+C18+C17+C14</f>
        <v>135312600000</v>
      </c>
      <c r="D51" s="81">
        <f t="shared" ref="D51:E51" si="8">D49+D48+D47+D43+D42+D41+D40+D39+D38+D37+D36+D35+D34+D30+D29+D28+D27+D26+D24+D23+D22+D21+D20+D19+D18+D17+D14</f>
        <v>3199605157.6699996</v>
      </c>
      <c r="E51" s="81">
        <f t="shared" si="8"/>
        <v>132112994842.33003</v>
      </c>
      <c r="F51" s="82">
        <f>D51/C51</f>
        <v>2.364602526054484E-2</v>
      </c>
      <c r="M51" s="81">
        <f t="shared" ref="M51:T51" si="9">SUM(M14:M49)</f>
        <v>617253741.84052992</v>
      </c>
      <c r="N51" s="81">
        <f t="shared" si="9"/>
        <v>11483691028.960999</v>
      </c>
      <c r="O51" s="81">
        <f t="shared" si="9"/>
        <v>21027256.91</v>
      </c>
      <c r="P51" s="81">
        <f t="shared" si="9"/>
        <v>12121972027.711529</v>
      </c>
      <c r="Q51" s="81" t="e">
        <f t="shared" si="9"/>
        <v>#REF!</v>
      </c>
      <c r="R51" s="81" t="e">
        <f t="shared" si="9"/>
        <v>#REF!</v>
      </c>
      <c r="S51" s="81" t="e">
        <f t="shared" si="9"/>
        <v>#REF!</v>
      </c>
      <c r="T51" s="81" t="e">
        <f t="shared" si="9"/>
        <v>#REF!</v>
      </c>
    </row>
    <row r="52" spans="1:20" ht="12" customHeight="1" x14ac:dyDescent="0.2">
      <c r="A52" s="84"/>
      <c r="B52" s="60"/>
      <c r="C52" s="85">
        <f>'[2]REGULAR-current'!G48</f>
        <v>135312600000</v>
      </c>
      <c r="D52" s="85">
        <f>'[2]REGULAR-current'!L48</f>
        <v>3199605157.6699996</v>
      </c>
      <c r="E52" s="42"/>
      <c r="F52" s="42"/>
    </row>
    <row r="53" spans="1:20" ht="33.75" customHeight="1" x14ac:dyDescent="0.25">
      <c r="A53" s="86" t="s">
        <v>46</v>
      </c>
      <c r="B53" s="60"/>
      <c r="C53" s="87">
        <f>C52-C51</f>
        <v>0</v>
      </c>
      <c r="D53" s="87">
        <f>D52-D51</f>
        <v>0</v>
      </c>
      <c r="E53" s="43"/>
      <c r="F53" s="88"/>
    </row>
    <row r="54" spans="1:20" ht="12" customHeight="1" x14ac:dyDescent="0.25">
      <c r="A54" s="89"/>
      <c r="B54" s="60"/>
      <c r="C54" s="42"/>
      <c r="D54" s="42"/>
      <c r="E54" s="42"/>
      <c r="F54" s="88"/>
    </row>
    <row r="55" spans="1:20" ht="18.75" customHeight="1" x14ac:dyDescent="0.25">
      <c r="A55" s="86" t="s">
        <v>47</v>
      </c>
      <c r="B55" s="60"/>
      <c r="C55" s="42"/>
      <c r="D55" s="42"/>
      <c r="E55" s="42"/>
      <c r="F55" s="88"/>
    </row>
    <row r="56" spans="1:20" ht="14.25" customHeight="1" x14ac:dyDescent="0.2">
      <c r="A56" s="84"/>
      <c r="B56" s="60"/>
      <c r="C56" s="42"/>
      <c r="D56" s="42"/>
      <c r="E56" s="42"/>
      <c r="F56" s="88"/>
    </row>
    <row r="57" spans="1:20" ht="30" customHeight="1" x14ac:dyDescent="0.25">
      <c r="A57" s="89" t="s">
        <v>48</v>
      </c>
      <c r="B57" s="90"/>
      <c r="C57" s="91">
        <f t="shared" ref="C57:E57" si="10">C58+C62</f>
        <v>113902000</v>
      </c>
      <c r="D57" s="91">
        <f t="shared" si="10"/>
        <v>7485949.7500000009</v>
      </c>
      <c r="E57" s="91">
        <f t="shared" si="10"/>
        <v>106416050.25</v>
      </c>
      <c r="F57" s="92">
        <f t="shared" ref="F57:F62" si="11">D57/C57</f>
        <v>6.572272435953716E-2</v>
      </c>
      <c r="M57"/>
      <c r="N57"/>
      <c r="O57"/>
      <c r="P57"/>
      <c r="Q57"/>
      <c r="R57"/>
      <c r="S57"/>
      <c r="T57"/>
    </row>
    <row r="58" spans="1:20" ht="27.75" customHeight="1" x14ac:dyDescent="0.25">
      <c r="A58" s="89"/>
      <c r="B58" s="93" t="s">
        <v>49</v>
      </c>
      <c r="C58" s="94">
        <f>C59+C60</f>
        <v>113902000</v>
      </c>
      <c r="D58" s="94">
        <f>D59+D60</f>
        <v>7485949.7500000009</v>
      </c>
      <c r="E58" s="55">
        <f t="shared" ref="E58:E62" si="12">C58-D58</f>
        <v>106416050.25</v>
      </c>
      <c r="F58" s="57">
        <f t="shared" si="11"/>
        <v>6.572272435953716E-2</v>
      </c>
      <c r="M58"/>
      <c r="N58"/>
      <c r="O58"/>
      <c r="P58"/>
      <c r="Q58"/>
      <c r="R58"/>
      <c r="S58"/>
      <c r="T58"/>
    </row>
    <row r="59" spans="1:20" ht="21.75" hidden="1" customHeight="1" x14ac:dyDescent="0.2">
      <c r="A59" s="50"/>
      <c r="B59" s="60" t="s">
        <v>50</v>
      </c>
      <c r="C59" s="95">
        <f>'[2]otherreleases-current-final'!G14</f>
        <v>113902000</v>
      </c>
      <c r="D59" s="95">
        <f>'[2]otherreleases-current-final'!L14</f>
        <v>7485949.7500000009</v>
      </c>
      <c r="E59" s="55">
        <f t="shared" si="12"/>
        <v>106416050.25</v>
      </c>
      <c r="F59" s="57">
        <f t="shared" si="11"/>
        <v>6.572272435953716E-2</v>
      </c>
      <c r="M59"/>
      <c r="N59"/>
      <c r="O59"/>
      <c r="P59"/>
      <c r="Q59"/>
      <c r="R59"/>
      <c r="S59"/>
      <c r="T59"/>
    </row>
    <row r="60" spans="1:20" ht="24" hidden="1" customHeight="1" x14ac:dyDescent="0.2">
      <c r="A60" s="50"/>
      <c r="B60" s="60" t="s">
        <v>51</v>
      </c>
      <c r="C60" s="95"/>
      <c r="D60" s="95"/>
      <c r="E60" s="55">
        <f t="shared" si="12"/>
        <v>0</v>
      </c>
      <c r="F60" s="57" t="e">
        <f t="shared" si="11"/>
        <v>#DIV/0!</v>
      </c>
      <c r="M60"/>
      <c r="N60"/>
      <c r="O60"/>
      <c r="P60"/>
      <c r="Q60"/>
      <c r="R60"/>
      <c r="S60"/>
      <c r="T60"/>
    </row>
    <row r="61" spans="1:20" ht="14.25" hidden="1" x14ac:dyDescent="0.2">
      <c r="A61" s="84"/>
      <c r="B61" s="60"/>
      <c r="C61" s="95"/>
      <c r="D61" s="95"/>
      <c r="E61" s="55">
        <f t="shared" si="12"/>
        <v>0</v>
      </c>
      <c r="F61" s="57"/>
      <c r="M61"/>
      <c r="N61"/>
      <c r="O61"/>
      <c r="P61"/>
      <c r="Q61"/>
      <c r="R61"/>
      <c r="S61"/>
      <c r="T61"/>
    </row>
    <row r="62" spans="1:20" ht="31.5" hidden="1" customHeight="1" x14ac:dyDescent="0.2">
      <c r="A62" s="84"/>
      <c r="B62" s="45" t="s">
        <v>52</v>
      </c>
      <c r="C62" s="43"/>
      <c r="D62" s="43"/>
      <c r="E62" s="55">
        <f t="shared" si="12"/>
        <v>0</v>
      </c>
      <c r="F62" s="57" t="e">
        <f t="shared" si="11"/>
        <v>#DIV/0!</v>
      </c>
    </row>
    <row r="63" spans="1:20" ht="24.6" customHeight="1" x14ac:dyDescent="0.2">
      <c r="A63" s="84"/>
      <c r="B63" s="60"/>
      <c r="C63" s="42"/>
      <c r="D63" s="42"/>
      <c r="E63" s="42"/>
      <c r="F63" s="55"/>
    </row>
    <row r="64" spans="1:20" ht="27.95" hidden="1" customHeight="1" x14ac:dyDescent="0.25">
      <c r="A64" s="96" t="s">
        <v>53</v>
      </c>
      <c r="B64" s="45"/>
      <c r="C64" s="97">
        <f t="shared" ref="C64:E64" si="13">SUM(C65:C70)</f>
        <v>0</v>
      </c>
      <c r="D64" s="97">
        <f t="shared" si="13"/>
        <v>0</v>
      </c>
      <c r="E64" s="97">
        <f t="shared" si="13"/>
        <v>0</v>
      </c>
      <c r="F64" s="98" t="e">
        <f>D64/C64</f>
        <v>#DIV/0!</v>
      </c>
    </row>
    <row r="65" spans="1:20" ht="33.75" hidden="1" customHeight="1" x14ac:dyDescent="0.2">
      <c r="A65" s="84"/>
      <c r="B65" s="99" t="s">
        <v>54</v>
      </c>
      <c r="C65" s="100"/>
      <c r="D65" s="100"/>
      <c r="E65" s="55">
        <f t="shared" ref="E65:E70" si="14">C65-D65</f>
        <v>0</v>
      </c>
      <c r="F65" s="57" t="e">
        <f t="shared" ref="F65:F69" si="15">D65/C65</f>
        <v>#DIV/0!</v>
      </c>
    </row>
    <row r="66" spans="1:20" ht="28.5" hidden="1" customHeight="1" x14ac:dyDescent="0.2">
      <c r="A66" s="84"/>
      <c r="B66" s="60" t="s">
        <v>55</v>
      </c>
      <c r="C66" s="100"/>
      <c r="D66" s="100"/>
      <c r="E66" s="55">
        <f t="shared" si="14"/>
        <v>0</v>
      </c>
      <c r="F66" s="57" t="e">
        <f t="shared" si="15"/>
        <v>#DIV/0!</v>
      </c>
    </row>
    <row r="67" spans="1:20" ht="28.5" hidden="1" customHeight="1" x14ac:dyDescent="0.2">
      <c r="A67" s="84"/>
      <c r="B67" s="60" t="s">
        <v>56</v>
      </c>
      <c r="C67" s="100"/>
      <c r="D67" s="100"/>
      <c r="E67" s="55">
        <f t="shared" si="14"/>
        <v>0</v>
      </c>
      <c r="F67" s="57" t="e">
        <f t="shared" si="15"/>
        <v>#DIV/0!</v>
      </c>
    </row>
    <row r="68" spans="1:20" ht="28.5" hidden="1" customHeight="1" x14ac:dyDescent="0.2">
      <c r="A68" s="84"/>
      <c r="B68" s="99" t="s">
        <v>57</v>
      </c>
      <c r="C68" s="100"/>
      <c r="D68" s="100"/>
      <c r="E68" s="55">
        <f t="shared" si="14"/>
        <v>0</v>
      </c>
      <c r="F68" s="57" t="e">
        <f t="shared" si="15"/>
        <v>#DIV/0!</v>
      </c>
    </row>
    <row r="69" spans="1:20" ht="28.5" hidden="1" customHeight="1" x14ac:dyDescent="0.2">
      <c r="A69" s="84"/>
      <c r="B69" s="99" t="s">
        <v>54</v>
      </c>
      <c r="C69" s="100"/>
      <c r="D69" s="100"/>
      <c r="E69" s="55">
        <f t="shared" si="14"/>
        <v>0</v>
      </c>
      <c r="F69" s="57" t="e">
        <f t="shared" si="15"/>
        <v>#DIV/0!</v>
      </c>
    </row>
    <row r="70" spans="1:20" ht="32.450000000000003" hidden="1" customHeight="1" x14ac:dyDescent="0.2">
      <c r="A70" s="84"/>
      <c r="B70" s="99"/>
      <c r="C70" s="100"/>
      <c r="D70" s="100"/>
      <c r="E70" s="55">
        <f t="shared" si="14"/>
        <v>0</v>
      </c>
      <c r="F70" s="57"/>
    </row>
    <row r="71" spans="1:20" ht="22.5" hidden="1" customHeight="1" x14ac:dyDescent="0.2">
      <c r="A71" s="84"/>
      <c r="B71" s="99"/>
      <c r="C71" s="88"/>
      <c r="D71" s="88"/>
      <c r="E71" s="88"/>
      <c r="F71" s="101"/>
    </row>
    <row r="72" spans="1:20" ht="27.95" customHeight="1" x14ac:dyDescent="0.25">
      <c r="A72" s="89" t="s">
        <v>58</v>
      </c>
      <c r="B72" s="93"/>
      <c r="C72" s="97">
        <f>'[2]otherreleases-current-final'!G28</f>
        <v>10113372</v>
      </c>
      <c r="D72" s="97">
        <f>'[2]otherreleases-current-final'!L28</f>
        <v>10113369.99</v>
      </c>
      <c r="E72" s="97">
        <f t="shared" ref="E72" si="16">C72-D72</f>
        <v>2.0099999997764826</v>
      </c>
      <c r="F72" s="92">
        <f t="shared" ref="F72" si="17">D72/C72</f>
        <v>0.99999980125323185</v>
      </c>
    </row>
    <row r="73" spans="1:20" ht="20.25" customHeight="1" x14ac:dyDescent="0.2">
      <c r="A73" s="84"/>
      <c r="B73" s="41"/>
      <c r="C73" s="100"/>
      <c r="D73" s="100"/>
      <c r="E73" s="100"/>
      <c r="F73" s="102"/>
    </row>
    <row r="74" spans="1:20" ht="14.25" x14ac:dyDescent="0.2">
      <c r="A74" s="84"/>
      <c r="B74" s="60"/>
      <c r="C74" s="42"/>
      <c r="D74" s="42"/>
      <c r="E74" s="42"/>
      <c r="F74" s="55"/>
    </row>
    <row r="75" spans="1:20" ht="19.5" hidden="1" customHeight="1" x14ac:dyDescent="0.25">
      <c r="A75" s="89" t="s">
        <v>59</v>
      </c>
      <c r="B75" s="103"/>
      <c r="C75" s="91">
        <f t="shared" ref="C75:E75" si="18">SUM(C76:C81)</f>
        <v>0</v>
      </c>
      <c r="D75" s="91">
        <f t="shared" si="18"/>
        <v>0</v>
      </c>
      <c r="E75" s="91">
        <f t="shared" si="18"/>
        <v>0</v>
      </c>
      <c r="F75" s="92" t="e">
        <f t="shared" ref="F75:F80" si="19">D75/C75</f>
        <v>#DIV/0!</v>
      </c>
    </row>
    <row r="76" spans="1:20" ht="27.6" hidden="1" customHeight="1" x14ac:dyDescent="0.2">
      <c r="A76" s="84"/>
      <c r="B76" s="45" t="s">
        <v>60</v>
      </c>
      <c r="C76" s="104"/>
      <c r="D76" s="104"/>
      <c r="E76" s="55">
        <f t="shared" ref="E76:E80" si="20">C76-D76</f>
        <v>0</v>
      </c>
      <c r="F76" s="57" t="e">
        <f t="shared" si="19"/>
        <v>#DIV/0!</v>
      </c>
      <c r="M76"/>
      <c r="N76"/>
      <c r="O76"/>
      <c r="P76"/>
      <c r="Q76"/>
      <c r="R76"/>
      <c r="S76"/>
      <c r="T76"/>
    </row>
    <row r="77" spans="1:20" ht="16.5" hidden="1" customHeight="1" x14ac:dyDescent="0.2">
      <c r="A77" s="84"/>
      <c r="B77" s="60"/>
      <c r="C77" s="104"/>
      <c r="D77" s="104"/>
      <c r="E77" s="55">
        <f t="shared" si="20"/>
        <v>0</v>
      </c>
      <c r="F77" s="57" t="e">
        <f t="shared" si="19"/>
        <v>#DIV/0!</v>
      </c>
      <c r="M77"/>
      <c r="N77"/>
      <c r="O77"/>
      <c r="P77"/>
      <c r="Q77"/>
      <c r="R77"/>
      <c r="S77"/>
      <c r="T77"/>
    </row>
    <row r="78" spans="1:20" ht="12.75" hidden="1" customHeight="1" x14ac:dyDescent="0.2">
      <c r="A78" s="84"/>
      <c r="B78" s="60"/>
      <c r="C78" s="104"/>
      <c r="D78" s="104"/>
      <c r="E78" s="55">
        <f t="shared" si="20"/>
        <v>0</v>
      </c>
      <c r="F78" s="57" t="e">
        <f t="shared" si="19"/>
        <v>#DIV/0!</v>
      </c>
      <c r="M78"/>
      <c r="N78"/>
      <c r="O78"/>
      <c r="P78"/>
      <c r="Q78"/>
      <c r="R78"/>
      <c r="S78"/>
      <c r="T78"/>
    </row>
    <row r="79" spans="1:20" ht="30" hidden="1" customHeight="1" x14ac:dyDescent="0.2">
      <c r="A79" s="84"/>
      <c r="B79" s="105"/>
      <c r="C79" s="104"/>
      <c r="D79" s="104"/>
      <c r="E79" s="55">
        <f t="shared" si="20"/>
        <v>0</v>
      </c>
      <c r="F79" s="57" t="e">
        <f t="shared" si="19"/>
        <v>#DIV/0!</v>
      </c>
      <c r="M79"/>
      <c r="N79"/>
      <c r="O79"/>
      <c r="P79"/>
      <c r="Q79"/>
      <c r="R79"/>
      <c r="S79"/>
      <c r="T79"/>
    </row>
    <row r="80" spans="1:20" ht="19.350000000000001" hidden="1" customHeight="1" x14ac:dyDescent="0.2">
      <c r="A80" s="84"/>
      <c r="B80" s="106" t="s">
        <v>61</v>
      </c>
      <c r="C80" s="95"/>
      <c r="D80" s="95"/>
      <c r="E80" s="55">
        <f t="shared" si="20"/>
        <v>0</v>
      </c>
      <c r="F80" s="57" t="e">
        <f t="shared" si="19"/>
        <v>#DIV/0!</v>
      </c>
      <c r="M80"/>
      <c r="N80"/>
      <c r="O80"/>
      <c r="P80"/>
      <c r="Q80"/>
      <c r="R80"/>
      <c r="S80"/>
      <c r="T80"/>
    </row>
    <row r="81" spans="1:20" ht="17.100000000000001" hidden="1" customHeight="1" x14ac:dyDescent="0.2">
      <c r="A81" s="84"/>
      <c r="B81" s="107"/>
      <c r="C81" s="108"/>
      <c r="D81" s="108"/>
      <c r="E81" s="108"/>
      <c r="F81" s="109"/>
      <c r="M81"/>
      <c r="N81"/>
      <c r="O81"/>
      <c r="P81"/>
      <c r="Q81"/>
      <c r="R81"/>
      <c r="S81"/>
      <c r="T81"/>
    </row>
    <row r="82" spans="1:20" ht="24" hidden="1" customHeight="1" x14ac:dyDescent="0.2">
      <c r="A82" s="84"/>
      <c r="B82" s="60"/>
      <c r="C82" s="110"/>
      <c r="D82" s="110"/>
      <c r="E82" s="110"/>
      <c r="F82" s="109"/>
      <c r="M82"/>
      <c r="N82"/>
      <c r="O82"/>
      <c r="P82"/>
      <c r="Q82"/>
      <c r="R82"/>
      <c r="S82"/>
      <c r="T82"/>
    </row>
    <row r="83" spans="1:20" ht="35.450000000000003" hidden="1" customHeight="1" x14ac:dyDescent="0.25">
      <c r="A83" s="89" t="s">
        <v>62</v>
      </c>
      <c r="B83" s="111"/>
      <c r="C83" s="112">
        <f>SUM(C84:C90)</f>
        <v>0</v>
      </c>
      <c r="D83" s="112">
        <f t="shared" ref="D83:E83" si="21">SUM(D84:D90)</f>
        <v>0</v>
      </c>
      <c r="E83" s="112">
        <f t="shared" si="21"/>
        <v>0</v>
      </c>
      <c r="F83" s="92" t="e">
        <f t="shared" ref="F83:F90" si="22">D83/C83</f>
        <v>#DIV/0!</v>
      </c>
      <c r="M83"/>
      <c r="N83"/>
      <c r="O83"/>
      <c r="P83"/>
      <c r="Q83"/>
      <c r="R83"/>
      <c r="S83"/>
      <c r="T83"/>
    </row>
    <row r="84" spans="1:20" ht="45" hidden="1" customHeight="1" x14ac:dyDescent="0.2">
      <c r="A84" s="84"/>
      <c r="B84" s="105" t="s">
        <v>63</v>
      </c>
      <c r="C84" s="95"/>
      <c r="D84" s="95"/>
      <c r="E84" s="55">
        <f t="shared" ref="E84:E90" si="23">C84-D84</f>
        <v>0</v>
      </c>
      <c r="F84" s="57" t="e">
        <f t="shared" si="22"/>
        <v>#DIV/0!</v>
      </c>
      <c r="M84"/>
      <c r="N84"/>
      <c r="O84"/>
      <c r="P84"/>
      <c r="Q84"/>
      <c r="R84"/>
      <c r="S84"/>
      <c r="T84"/>
    </row>
    <row r="85" spans="1:20" ht="51" hidden="1" customHeight="1" x14ac:dyDescent="0.2">
      <c r="A85" s="84"/>
      <c r="B85" s="105" t="s">
        <v>64</v>
      </c>
      <c r="C85" s="95"/>
      <c r="D85" s="95"/>
      <c r="E85" s="55">
        <f t="shared" si="23"/>
        <v>0</v>
      </c>
      <c r="F85" s="57" t="e">
        <f t="shared" si="22"/>
        <v>#DIV/0!</v>
      </c>
      <c r="M85"/>
      <c r="N85"/>
      <c r="O85"/>
      <c r="P85"/>
      <c r="Q85"/>
      <c r="R85"/>
      <c r="S85"/>
      <c r="T85"/>
    </row>
    <row r="86" spans="1:20" ht="38.450000000000003" hidden="1" customHeight="1" x14ac:dyDescent="0.2">
      <c r="A86" s="84"/>
      <c r="B86" s="105" t="s">
        <v>65</v>
      </c>
      <c r="C86" s="95"/>
      <c r="D86" s="95"/>
      <c r="E86" s="55">
        <f t="shared" si="23"/>
        <v>0</v>
      </c>
      <c r="F86" s="57" t="e">
        <f t="shared" si="22"/>
        <v>#DIV/0!</v>
      </c>
      <c r="M86"/>
      <c r="N86"/>
      <c r="O86"/>
      <c r="P86"/>
      <c r="Q86"/>
      <c r="R86"/>
      <c r="S86"/>
      <c r="T86"/>
    </row>
    <row r="87" spans="1:20" ht="41.1" hidden="1" customHeight="1" x14ac:dyDescent="0.2">
      <c r="A87" s="84"/>
      <c r="B87" s="113" t="s">
        <v>66</v>
      </c>
      <c r="C87" s="95"/>
      <c r="D87" s="95"/>
      <c r="E87" s="55">
        <f t="shared" si="23"/>
        <v>0</v>
      </c>
      <c r="F87" s="57" t="e">
        <f t="shared" si="22"/>
        <v>#DIV/0!</v>
      </c>
      <c r="M87"/>
      <c r="N87"/>
      <c r="O87"/>
      <c r="P87"/>
      <c r="Q87"/>
      <c r="R87"/>
      <c r="S87"/>
      <c r="T87"/>
    </row>
    <row r="88" spans="1:20" ht="66.599999999999994" hidden="1" customHeight="1" x14ac:dyDescent="0.2">
      <c r="A88" s="84"/>
      <c r="B88" s="114" t="s">
        <v>67</v>
      </c>
      <c r="C88" s="95"/>
      <c r="D88" s="95"/>
      <c r="E88" s="55">
        <f t="shared" si="23"/>
        <v>0</v>
      </c>
      <c r="F88" s="57" t="e">
        <f t="shared" si="22"/>
        <v>#DIV/0!</v>
      </c>
      <c r="M88"/>
      <c r="N88"/>
      <c r="O88"/>
      <c r="P88"/>
      <c r="Q88"/>
      <c r="R88"/>
      <c r="S88"/>
      <c r="T88"/>
    </row>
    <row r="89" spans="1:20" ht="39.950000000000003" hidden="1" customHeight="1" x14ac:dyDescent="0.2">
      <c r="A89" s="115"/>
      <c r="B89" s="116" t="s">
        <v>68</v>
      </c>
      <c r="C89" s="117"/>
      <c r="D89" s="117"/>
      <c r="E89" s="118">
        <f t="shared" si="23"/>
        <v>0</v>
      </c>
      <c r="F89" s="98" t="e">
        <f t="shared" si="22"/>
        <v>#DIV/0!</v>
      </c>
      <c r="M89"/>
      <c r="N89"/>
      <c r="O89"/>
      <c r="P89"/>
      <c r="Q89"/>
      <c r="R89"/>
      <c r="S89"/>
      <c r="T89"/>
    </row>
    <row r="90" spans="1:20" ht="39.950000000000003" hidden="1" customHeight="1" x14ac:dyDescent="0.2">
      <c r="A90" s="119"/>
      <c r="B90" s="120" t="s">
        <v>69</v>
      </c>
      <c r="C90" s="104"/>
      <c r="D90" s="104"/>
      <c r="E90" s="102">
        <f t="shared" si="23"/>
        <v>0</v>
      </c>
      <c r="F90" s="121" t="e">
        <f t="shared" si="22"/>
        <v>#DIV/0!</v>
      </c>
      <c r="M90"/>
      <c r="N90"/>
      <c r="O90"/>
      <c r="P90"/>
      <c r="Q90"/>
      <c r="R90"/>
      <c r="S90"/>
      <c r="T90"/>
    </row>
    <row r="91" spans="1:20" s="1" customFormat="1" ht="17.45" hidden="1" customHeight="1" x14ac:dyDescent="0.2">
      <c r="A91" s="122"/>
      <c r="B91" s="123"/>
      <c r="C91" s="124"/>
      <c r="D91" s="124"/>
      <c r="E91" s="124"/>
      <c r="F91" s="125"/>
    </row>
    <row r="92" spans="1:20" ht="33" hidden="1" customHeight="1" x14ac:dyDescent="0.25">
      <c r="A92" s="126" t="s">
        <v>70</v>
      </c>
      <c r="B92" s="127"/>
      <c r="C92" s="91"/>
      <c r="D92" s="91"/>
      <c r="E92" s="91">
        <f t="shared" ref="E92" si="24">SUM(E94:E101)</f>
        <v>0</v>
      </c>
      <c r="F92" s="128" t="e">
        <f t="shared" ref="F92" si="25">D92/C92</f>
        <v>#DIV/0!</v>
      </c>
      <c r="M92"/>
      <c r="N92"/>
      <c r="O92"/>
      <c r="P92"/>
      <c r="Q92"/>
      <c r="R92"/>
      <c r="S92"/>
      <c r="T92"/>
    </row>
    <row r="93" spans="1:20" ht="12" hidden="1" customHeight="1" x14ac:dyDescent="0.2">
      <c r="A93" s="84"/>
      <c r="B93" s="105"/>
      <c r="C93" s="108"/>
      <c r="D93" s="108"/>
      <c r="E93" s="108"/>
      <c r="F93" s="129"/>
      <c r="M93"/>
      <c r="N93"/>
      <c r="O93"/>
      <c r="P93"/>
      <c r="Q93"/>
      <c r="R93"/>
      <c r="S93"/>
      <c r="T93"/>
    </row>
    <row r="94" spans="1:20" ht="35.450000000000003" hidden="1" customHeight="1" x14ac:dyDescent="0.2">
      <c r="A94" s="44"/>
      <c r="B94" s="93" t="s">
        <v>71</v>
      </c>
      <c r="C94" s="95"/>
      <c r="D94" s="95"/>
      <c r="E94" s="55">
        <f t="shared" ref="E94:E101" si="26">C94-D94</f>
        <v>0</v>
      </c>
      <c r="F94" s="57" t="e">
        <f t="shared" ref="F94:F101" si="27">D94/C94</f>
        <v>#DIV/0!</v>
      </c>
      <c r="M94"/>
      <c r="N94"/>
      <c r="O94"/>
      <c r="P94"/>
      <c r="Q94"/>
      <c r="R94"/>
      <c r="S94"/>
      <c r="T94"/>
    </row>
    <row r="95" spans="1:20" ht="51.6" hidden="1" customHeight="1" x14ac:dyDescent="0.2">
      <c r="A95" s="130"/>
      <c r="B95" s="111" t="s">
        <v>72</v>
      </c>
      <c r="C95" s="95"/>
      <c r="D95" s="95"/>
      <c r="E95" s="55">
        <f t="shared" si="26"/>
        <v>0</v>
      </c>
      <c r="F95" s="57" t="e">
        <f t="shared" si="27"/>
        <v>#DIV/0!</v>
      </c>
      <c r="M95"/>
      <c r="N95"/>
      <c r="O95"/>
      <c r="P95"/>
      <c r="Q95"/>
      <c r="R95"/>
      <c r="S95"/>
      <c r="T95"/>
    </row>
    <row r="96" spans="1:20" ht="51" hidden="1" customHeight="1" x14ac:dyDescent="0.2">
      <c r="A96" s="130"/>
      <c r="B96" s="131" t="s">
        <v>73</v>
      </c>
      <c r="C96" s="95"/>
      <c r="D96" s="95"/>
      <c r="E96" s="55">
        <f t="shared" si="26"/>
        <v>0</v>
      </c>
      <c r="F96" s="57" t="e">
        <f t="shared" si="27"/>
        <v>#DIV/0!</v>
      </c>
      <c r="M96"/>
      <c r="N96"/>
      <c r="O96"/>
      <c r="P96"/>
      <c r="Q96"/>
      <c r="R96"/>
      <c r="S96"/>
      <c r="T96"/>
    </row>
    <row r="97" spans="1:20" ht="12.75" hidden="1" customHeight="1" x14ac:dyDescent="0.2">
      <c r="A97" s="84"/>
      <c r="B97" s="106"/>
      <c r="C97" s="95"/>
      <c r="D97" s="95"/>
      <c r="E97" s="55">
        <f t="shared" si="26"/>
        <v>0</v>
      </c>
      <c r="F97" s="57" t="e">
        <f t="shared" si="27"/>
        <v>#DIV/0!</v>
      </c>
      <c r="M97"/>
      <c r="N97"/>
      <c r="O97"/>
      <c r="P97"/>
      <c r="Q97"/>
      <c r="R97"/>
      <c r="S97"/>
      <c r="T97"/>
    </row>
    <row r="98" spans="1:20" ht="12.75" hidden="1" customHeight="1" x14ac:dyDescent="0.2">
      <c r="A98" s="84"/>
      <c r="B98" s="106"/>
      <c r="C98" s="95"/>
      <c r="D98" s="95"/>
      <c r="E98" s="55">
        <f t="shared" si="26"/>
        <v>0</v>
      </c>
      <c r="F98" s="57" t="e">
        <f t="shared" si="27"/>
        <v>#DIV/0!</v>
      </c>
      <c r="M98"/>
      <c r="N98"/>
      <c r="O98"/>
      <c r="P98"/>
      <c r="Q98"/>
      <c r="R98"/>
      <c r="S98"/>
      <c r="T98"/>
    </row>
    <row r="99" spans="1:20" ht="12.75" hidden="1" customHeight="1" x14ac:dyDescent="0.2">
      <c r="A99" s="84"/>
      <c r="B99" s="106"/>
      <c r="C99" s="95"/>
      <c r="D99" s="95"/>
      <c r="E99" s="55">
        <f t="shared" si="26"/>
        <v>0</v>
      </c>
      <c r="F99" s="57" t="e">
        <f t="shared" si="27"/>
        <v>#DIV/0!</v>
      </c>
      <c r="M99"/>
      <c r="N99"/>
      <c r="O99"/>
      <c r="P99"/>
      <c r="Q99"/>
      <c r="R99"/>
      <c r="S99"/>
      <c r="T99"/>
    </row>
    <row r="100" spans="1:20" ht="9.9499999999999993" hidden="1" customHeight="1" x14ac:dyDescent="0.2">
      <c r="A100" s="84"/>
      <c r="B100" s="106"/>
      <c r="C100" s="95"/>
      <c r="D100" s="95"/>
      <c r="E100" s="55">
        <f t="shared" si="26"/>
        <v>0</v>
      </c>
      <c r="F100" s="57" t="e">
        <f t="shared" si="27"/>
        <v>#DIV/0!</v>
      </c>
      <c r="M100"/>
      <c r="N100"/>
      <c r="O100"/>
      <c r="P100"/>
      <c r="Q100"/>
      <c r="R100"/>
      <c r="S100"/>
      <c r="T100"/>
    </row>
    <row r="101" spans="1:20" ht="11.1" hidden="1" customHeight="1" x14ac:dyDescent="0.25">
      <c r="A101" s="89"/>
      <c r="B101" s="45"/>
      <c r="C101" s="95"/>
      <c r="D101" s="95"/>
      <c r="E101" s="55">
        <f t="shared" si="26"/>
        <v>0</v>
      </c>
      <c r="F101" s="57" t="e">
        <f t="shared" si="27"/>
        <v>#DIV/0!</v>
      </c>
      <c r="M101"/>
      <c r="N101"/>
      <c r="O101"/>
      <c r="P101"/>
      <c r="Q101"/>
      <c r="R101"/>
      <c r="S101"/>
      <c r="T101"/>
    </row>
    <row r="102" spans="1:20" ht="21.6" customHeight="1" x14ac:dyDescent="0.2">
      <c r="A102" s="50"/>
      <c r="B102" s="56"/>
      <c r="C102" s="110"/>
      <c r="D102" s="110"/>
      <c r="E102" s="110"/>
      <c r="F102" s="109"/>
      <c r="M102"/>
      <c r="N102"/>
      <c r="O102"/>
      <c r="P102"/>
      <c r="Q102"/>
      <c r="R102"/>
      <c r="S102"/>
      <c r="T102"/>
    </row>
    <row r="103" spans="1:20" s="83" customFormat="1" ht="28.35" customHeight="1" x14ac:dyDescent="0.2">
      <c r="A103" s="132" t="s">
        <v>74</v>
      </c>
      <c r="B103" s="133"/>
      <c r="C103" s="134">
        <f>C92+C83+C75+C72+C64+C57</f>
        <v>124015372</v>
      </c>
      <c r="D103" s="134">
        <f t="shared" ref="D103:E103" si="28">D92+D83+D75+D72+D64+D57</f>
        <v>17599319.740000002</v>
      </c>
      <c r="E103" s="134">
        <f t="shared" si="28"/>
        <v>106416052.26000001</v>
      </c>
      <c r="F103" s="135">
        <f>D103/C103</f>
        <v>0.14191240534278285</v>
      </c>
      <c r="M103" s="81">
        <f t="shared" ref="M103:T103" si="29">SUM(M54:M91)</f>
        <v>0</v>
      </c>
      <c r="N103" s="81">
        <f t="shared" si="29"/>
        <v>0</v>
      </c>
      <c r="O103" s="81">
        <f t="shared" si="29"/>
        <v>0</v>
      </c>
      <c r="P103" s="81">
        <f t="shared" si="29"/>
        <v>0</v>
      </c>
      <c r="Q103" s="81">
        <f t="shared" si="29"/>
        <v>0</v>
      </c>
      <c r="R103" s="81">
        <f t="shared" si="29"/>
        <v>0</v>
      </c>
      <c r="S103" s="81">
        <f t="shared" si="29"/>
        <v>0</v>
      </c>
      <c r="T103" s="81">
        <f t="shared" si="29"/>
        <v>0</v>
      </c>
    </row>
    <row r="104" spans="1:20" ht="21" customHeight="1" x14ac:dyDescent="0.2">
      <c r="A104" s="50"/>
      <c r="B104" s="60"/>
      <c r="C104" s="95"/>
      <c r="D104" s="95"/>
      <c r="E104" s="95"/>
      <c r="F104" s="109"/>
      <c r="M104"/>
      <c r="N104"/>
      <c r="O104"/>
      <c r="P104"/>
      <c r="Q104"/>
      <c r="R104"/>
      <c r="S104"/>
      <c r="T104"/>
    </row>
    <row r="105" spans="1:20" ht="17.45" hidden="1" customHeight="1" x14ac:dyDescent="0.25">
      <c r="A105" s="86" t="s">
        <v>75</v>
      </c>
      <c r="B105" s="60"/>
      <c r="C105" s="43"/>
      <c r="D105" s="43"/>
      <c r="E105" s="43"/>
      <c r="F105" s="101"/>
    </row>
    <row r="106" spans="1:20" ht="20.45" hidden="1" customHeight="1" x14ac:dyDescent="0.25">
      <c r="A106" s="89" t="s">
        <v>76</v>
      </c>
      <c r="B106" s="111"/>
      <c r="C106" s="110"/>
      <c r="D106" s="110"/>
      <c r="E106" s="110"/>
      <c r="F106" s="109"/>
      <c r="M106"/>
      <c r="N106"/>
      <c r="O106"/>
      <c r="P106"/>
      <c r="Q106"/>
      <c r="R106"/>
      <c r="S106"/>
      <c r="T106"/>
    </row>
    <row r="107" spans="1:20" ht="18" hidden="1" customHeight="1" x14ac:dyDescent="0.2">
      <c r="A107" s="50"/>
      <c r="B107" s="136" t="s">
        <v>77</v>
      </c>
      <c r="C107" s="112">
        <f>SUM(C108:C109)</f>
        <v>0</v>
      </c>
      <c r="D107" s="112">
        <f t="shared" ref="D107:E107" si="30">SUM(D108:D109)</f>
        <v>0</v>
      </c>
      <c r="E107" s="112">
        <f t="shared" si="30"/>
        <v>0</v>
      </c>
      <c r="F107" s="92" t="e">
        <f t="shared" ref="F107:F109" si="31">D107/C107</f>
        <v>#DIV/0!</v>
      </c>
      <c r="M107"/>
      <c r="N107"/>
      <c r="O107"/>
      <c r="P107"/>
      <c r="Q107"/>
      <c r="R107"/>
      <c r="S107"/>
      <c r="T107"/>
    </row>
    <row r="108" spans="1:20" ht="12.75" hidden="1" customHeight="1" x14ac:dyDescent="0.2">
      <c r="A108" s="50"/>
      <c r="B108" s="137" t="s">
        <v>78</v>
      </c>
      <c r="C108" s="104"/>
      <c r="D108" s="104"/>
      <c r="E108" s="102">
        <f t="shared" ref="E108:E109" si="32">C108-D108</f>
        <v>0</v>
      </c>
      <c r="F108" s="121" t="e">
        <f t="shared" si="31"/>
        <v>#DIV/0!</v>
      </c>
      <c r="M108"/>
      <c r="N108"/>
      <c r="O108"/>
      <c r="P108"/>
      <c r="Q108"/>
      <c r="R108"/>
      <c r="S108"/>
      <c r="T108"/>
    </row>
    <row r="109" spans="1:20" ht="12.75" hidden="1" customHeight="1" x14ac:dyDescent="0.2">
      <c r="A109" s="50"/>
      <c r="B109" s="137" t="s">
        <v>79</v>
      </c>
      <c r="C109" s="95"/>
      <c r="D109" s="104"/>
      <c r="E109" s="55">
        <f t="shared" si="32"/>
        <v>0</v>
      </c>
      <c r="F109" s="57" t="e">
        <f t="shared" si="31"/>
        <v>#DIV/0!</v>
      </c>
      <c r="M109"/>
      <c r="N109"/>
      <c r="O109"/>
      <c r="P109"/>
      <c r="Q109"/>
      <c r="R109"/>
      <c r="S109"/>
      <c r="T109"/>
    </row>
    <row r="110" spans="1:20" ht="12.75" hidden="1" customHeight="1" x14ac:dyDescent="0.2">
      <c r="A110" s="50"/>
      <c r="B110" s="137"/>
      <c r="C110" s="95"/>
      <c r="D110" s="95"/>
      <c r="E110" s="55"/>
      <c r="F110" s="57"/>
      <c r="M110"/>
      <c r="N110"/>
      <c r="O110"/>
      <c r="P110"/>
      <c r="Q110"/>
      <c r="R110"/>
      <c r="S110"/>
      <c r="T110"/>
    </row>
    <row r="111" spans="1:20" ht="14.45" hidden="1" customHeight="1" x14ac:dyDescent="0.25">
      <c r="A111" s="89" t="s">
        <v>80</v>
      </c>
      <c r="B111" s="137"/>
      <c r="C111" s="112">
        <f>SUM(C112:C113)</f>
        <v>0</v>
      </c>
      <c r="D111" s="112">
        <f t="shared" ref="D111:E111" si="33">SUM(D112:D113)</f>
        <v>0</v>
      </c>
      <c r="E111" s="112">
        <f t="shared" si="33"/>
        <v>0</v>
      </c>
      <c r="F111" s="92" t="e">
        <f t="shared" ref="F111:F112" si="34">D111/C111</f>
        <v>#DIV/0!</v>
      </c>
      <c r="M111"/>
      <c r="N111"/>
      <c r="O111"/>
      <c r="P111"/>
      <c r="Q111"/>
      <c r="R111"/>
      <c r="S111"/>
      <c r="T111"/>
    </row>
    <row r="112" spans="1:20" ht="17.45" hidden="1" customHeight="1" x14ac:dyDescent="0.2">
      <c r="A112" s="50"/>
      <c r="B112" s="106" t="s">
        <v>61</v>
      </c>
      <c r="C112" s="95"/>
      <c r="D112" s="95"/>
      <c r="E112" s="55">
        <f t="shared" ref="E112" si="35">C112-D112</f>
        <v>0</v>
      </c>
      <c r="F112" s="57" t="e">
        <f t="shared" si="34"/>
        <v>#DIV/0!</v>
      </c>
      <c r="M112"/>
      <c r="N112"/>
      <c r="O112"/>
      <c r="P112"/>
      <c r="Q112"/>
      <c r="R112"/>
      <c r="S112"/>
      <c r="T112"/>
    </row>
    <row r="113" spans="1:20" ht="12.75" hidden="1" customHeight="1" x14ac:dyDescent="0.2">
      <c r="A113" s="138"/>
      <c r="B113" s="139"/>
      <c r="C113" s="140"/>
      <c r="D113" s="140"/>
      <c r="E113" s="141"/>
      <c r="F113" s="142"/>
      <c r="M113"/>
      <c r="N113"/>
      <c r="O113"/>
      <c r="P113"/>
      <c r="Q113"/>
      <c r="R113"/>
      <c r="S113"/>
      <c r="T113"/>
    </row>
    <row r="114" spans="1:20" s="83" customFormat="1" ht="22.35" hidden="1" customHeight="1" x14ac:dyDescent="0.2">
      <c r="A114" s="132" t="s">
        <v>81</v>
      </c>
      <c r="B114" s="133"/>
      <c r="C114" s="134">
        <f>C111+C107</f>
        <v>0</v>
      </c>
      <c r="D114" s="134">
        <f t="shared" ref="D114:E114" si="36">D111+D107</f>
        <v>0</v>
      </c>
      <c r="E114" s="134">
        <f t="shared" si="36"/>
        <v>0</v>
      </c>
      <c r="F114" s="135" t="e">
        <f>D114/C114</f>
        <v>#DIV/0!</v>
      </c>
      <c r="M114" s="81">
        <f t="shared" ref="M114:T114" si="37">SUM(M72:M100)</f>
        <v>0</v>
      </c>
      <c r="N114" s="81">
        <f t="shared" si="37"/>
        <v>0</v>
      </c>
      <c r="O114" s="81">
        <f t="shared" si="37"/>
        <v>0</v>
      </c>
      <c r="P114" s="81">
        <f t="shared" si="37"/>
        <v>0</v>
      </c>
      <c r="Q114" s="81">
        <f t="shared" si="37"/>
        <v>0</v>
      </c>
      <c r="R114" s="81">
        <f t="shared" si="37"/>
        <v>0</v>
      </c>
      <c r="S114" s="81">
        <f t="shared" si="37"/>
        <v>0</v>
      </c>
      <c r="T114" s="81">
        <f t="shared" si="37"/>
        <v>0</v>
      </c>
    </row>
    <row r="115" spans="1:20" s="147" customFormat="1" ht="18" hidden="1" customHeight="1" x14ac:dyDescent="0.2">
      <c r="A115" s="143"/>
      <c r="B115" s="144"/>
      <c r="C115" s="145"/>
      <c r="D115" s="145"/>
      <c r="E115" s="145"/>
      <c r="F115" s="146"/>
      <c r="M115" s="148"/>
      <c r="N115" s="148"/>
      <c r="O115" s="148"/>
      <c r="P115" s="148"/>
      <c r="Q115" s="148"/>
      <c r="R115" s="148"/>
      <c r="S115" s="148"/>
      <c r="T115" s="148"/>
    </row>
    <row r="116" spans="1:20" s="147" customFormat="1" ht="18" hidden="1" customHeight="1" x14ac:dyDescent="0.25">
      <c r="A116" s="86" t="s">
        <v>82</v>
      </c>
      <c r="B116" s="149"/>
      <c r="C116" s="150"/>
      <c r="D116" s="150"/>
      <c r="E116" s="150"/>
      <c r="F116" s="151"/>
      <c r="M116" s="148"/>
      <c r="N116" s="148"/>
      <c r="O116" s="148"/>
      <c r="P116" s="148"/>
      <c r="Q116" s="148"/>
      <c r="R116" s="148"/>
      <c r="S116" s="148"/>
      <c r="T116" s="148"/>
    </row>
    <row r="117" spans="1:20" s="147" customFormat="1" ht="18" hidden="1" customHeight="1" x14ac:dyDescent="0.2">
      <c r="A117" s="152"/>
      <c r="B117" s="106" t="s">
        <v>83</v>
      </c>
      <c r="C117" s="150"/>
      <c r="D117" s="150"/>
      <c r="E117" s="55">
        <f t="shared" ref="E117" si="38">C117-D117</f>
        <v>0</v>
      </c>
      <c r="F117" s="57" t="e">
        <f t="shared" ref="F117" si="39">D117/C117</f>
        <v>#DIV/0!</v>
      </c>
      <c r="M117" s="148"/>
      <c r="N117" s="148"/>
      <c r="O117" s="148"/>
      <c r="P117" s="148"/>
      <c r="Q117" s="148"/>
      <c r="R117" s="148"/>
      <c r="S117" s="148"/>
      <c r="T117" s="148"/>
    </row>
    <row r="118" spans="1:20" s="147" customFormat="1" ht="14.45" hidden="1" customHeight="1" x14ac:dyDescent="0.2">
      <c r="A118" s="143"/>
      <c r="B118" s="139"/>
      <c r="C118" s="145"/>
      <c r="D118" s="145"/>
      <c r="E118" s="145"/>
      <c r="F118" s="146"/>
      <c r="M118" s="148"/>
      <c r="N118" s="148"/>
      <c r="O118" s="148"/>
      <c r="P118" s="148"/>
      <c r="Q118" s="148"/>
      <c r="R118" s="148"/>
      <c r="S118" s="148"/>
      <c r="T118" s="148"/>
    </row>
    <row r="119" spans="1:20" s="83" customFormat="1" ht="19.350000000000001" hidden="1" customHeight="1" x14ac:dyDescent="0.2">
      <c r="A119" s="132" t="s">
        <v>84</v>
      </c>
      <c r="B119" s="133"/>
      <c r="C119" s="134">
        <f>C117</f>
        <v>0</v>
      </c>
      <c r="D119" s="134">
        <f t="shared" ref="D119:E119" si="40">D117</f>
        <v>0</v>
      </c>
      <c r="E119" s="134">
        <f t="shared" si="40"/>
        <v>0</v>
      </c>
      <c r="F119" s="135" t="e">
        <f>D119/C119</f>
        <v>#DIV/0!</v>
      </c>
      <c r="M119" s="81">
        <f t="shared" ref="M119:T119" si="41">SUM(M64:M95)</f>
        <v>0</v>
      </c>
      <c r="N119" s="81">
        <f t="shared" si="41"/>
        <v>0</v>
      </c>
      <c r="O119" s="81">
        <f t="shared" si="41"/>
        <v>0</v>
      </c>
      <c r="P119" s="81">
        <f t="shared" si="41"/>
        <v>0</v>
      </c>
      <c r="Q119" s="81">
        <f t="shared" si="41"/>
        <v>0</v>
      </c>
      <c r="R119" s="81">
        <f t="shared" si="41"/>
        <v>0</v>
      </c>
      <c r="S119" s="81">
        <f t="shared" si="41"/>
        <v>0</v>
      </c>
      <c r="T119" s="81">
        <f t="shared" si="41"/>
        <v>0</v>
      </c>
    </row>
    <row r="120" spans="1:20" s="147" customFormat="1" ht="1.5" hidden="1" customHeight="1" x14ac:dyDescent="0.2">
      <c r="A120" s="143"/>
      <c r="B120" s="144"/>
      <c r="C120" s="145"/>
      <c r="D120" s="145"/>
      <c r="E120" s="145"/>
      <c r="F120" s="146"/>
      <c r="M120" s="148"/>
      <c r="N120" s="148"/>
      <c r="O120" s="148"/>
      <c r="P120" s="148"/>
      <c r="Q120" s="148"/>
      <c r="R120" s="148"/>
      <c r="S120" s="148"/>
      <c r="T120" s="148"/>
    </row>
    <row r="121" spans="1:20" s="147" customFormat="1" ht="24" hidden="1" customHeight="1" x14ac:dyDescent="0.25">
      <c r="A121" s="86" t="s">
        <v>85</v>
      </c>
      <c r="B121" s="149"/>
      <c r="C121" s="150"/>
      <c r="D121" s="150"/>
      <c r="E121" s="150"/>
      <c r="F121" s="151"/>
      <c r="M121" s="148"/>
      <c r="N121" s="148"/>
      <c r="O121" s="148"/>
      <c r="P121" s="148"/>
      <c r="Q121" s="148"/>
      <c r="R121" s="148"/>
      <c r="S121" s="148"/>
      <c r="T121" s="148"/>
    </row>
    <row r="122" spans="1:20" s="147" customFormat="1" ht="24.6" hidden="1" customHeight="1" x14ac:dyDescent="0.2">
      <c r="A122" s="152"/>
      <c r="B122" s="106" t="s">
        <v>86</v>
      </c>
      <c r="C122" s="150"/>
      <c r="D122" s="150"/>
      <c r="E122" s="55">
        <f t="shared" ref="E122" si="42">C122-D122</f>
        <v>0</v>
      </c>
      <c r="F122" s="57" t="e">
        <f t="shared" ref="F122" si="43">D122/C122</f>
        <v>#DIV/0!</v>
      </c>
      <c r="M122" s="148"/>
      <c r="N122" s="148"/>
      <c r="O122" s="148"/>
      <c r="P122" s="148"/>
      <c r="Q122" s="148"/>
      <c r="R122" s="148"/>
      <c r="S122" s="148"/>
      <c r="T122" s="148"/>
    </row>
    <row r="123" spans="1:20" s="147" customFormat="1" ht="18.600000000000001" hidden="1" customHeight="1" x14ac:dyDescent="0.2">
      <c r="A123" s="143"/>
      <c r="B123" s="139"/>
      <c r="C123" s="145"/>
      <c r="D123" s="145"/>
      <c r="E123" s="145"/>
      <c r="F123" s="146"/>
      <c r="M123" s="148"/>
      <c r="N123" s="148"/>
      <c r="O123" s="148"/>
      <c r="P123" s="148"/>
      <c r="Q123" s="148"/>
      <c r="R123" s="148"/>
      <c r="S123" s="148"/>
      <c r="T123" s="148"/>
    </row>
    <row r="124" spans="1:20" s="83" customFormat="1" ht="29.45" hidden="1" customHeight="1" x14ac:dyDescent="0.2">
      <c r="A124" s="132" t="s">
        <v>87</v>
      </c>
      <c r="B124" s="133"/>
      <c r="C124" s="134">
        <f>C122</f>
        <v>0</v>
      </c>
      <c r="D124" s="134">
        <f t="shared" ref="D124:E124" si="44">D122</f>
        <v>0</v>
      </c>
      <c r="E124" s="134">
        <f t="shared" si="44"/>
        <v>0</v>
      </c>
      <c r="F124" s="135" t="e">
        <f>D124/C124</f>
        <v>#DIV/0!</v>
      </c>
      <c r="M124" s="81">
        <f t="shared" ref="M124:T124" si="45">SUM(M69:M100)</f>
        <v>0</v>
      </c>
      <c r="N124" s="81">
        <f t="shared" si="45"/>
        <v>0</v>
      </c>
      <c r="O124" s="81">
        <f t="shared" si="45"/>
        <v>0</v>
      </c>
      <c r="P124" s="81">
        <f t="shared" si="45"/>
        <v>0</v>
      </c>
      <c r="Q124" s="81">
        <f t="shared" si="45"/>
        <v>0</v>
      </c>
      <c r="R124" s="81">
        <f t="shared" si="45"/>
        <v>0</v>
      </c>
      <c r="S124" s="81">
        <f t="shared" si="45"/>
        <v>0</v>
      </c>
      <c r="T124" s="81">
        <f t="shared" si="45"/>
        <v>0</v>
      </c>
    </row>
    <row r="125" spans="1:20" s="147" customFormat="1" ht="22.5" hidden="1" customHeight="1" x14ac:dyDescent="0.2">
      <c r="A125" s="143"/>
      <c r="B125" s="144"/>
      <c r="C125" s="145"/>
      <c r="D125" s="145"/>
      <c r="E125" s="145"/>
      <c r="F125" s="146"/>
      <c r="M125" s="148"/>
      <c r="N125" s="148"/>
      <c r="O125" s="148"/>
      <c r="P125" s="148"/>
      <c r="Q125" s="148"/>
      <c r="R125" s="148"/>
      <c r="S125" s="148"/>
      <c r="T125" s="148"/>
    </row>
    <row r="126" spans="1:20" ht="21" hidden="1" customHeight="1" x14ac:dyDescent="0.25">
      <c r="A126" s="86" t="s">
        <v>88</v>
      </c>
      <c r="B126" s="60"/>
      <c r="C126" s="42"/>
      <c r="D126" s="42"/>
      <c r="E126" s="42"/>
      <c r="F126" s="101"/>
    </row>
    <row r="127" spans="1:20" ht="6" hidden="1" customHeight="1" x14ac:dyDescent="0.2">
      <c r="A127" s="50"/>
      <c r="B127" s="153"/>
      <c r="C127" s="95"/>
      <c r="D127" s="95"/>
      <c r="E127" s="55"/>
      <c r="F127" s="57"/>
      <c r="M127"/>
      <c r="N127"/>
      <c r="O127"/>
      <c r="P127"/>
      <c r="Q127"/>
      <c r="R127"/>
      <c r="S127"/>
      <c r="T127"/>
    </row>
    <row r="128" spans="1:20" ht="23.45" hidden="1" customHeight="1" x14ac:dyDescent="0.2">
      <c r="A128" s="154" t="s">
        <v>89</v>
      </c>
      <c r="B128" s="153"/>
      <c r="C128" s="95"/>
      <c r="D128" s="95"/>
      <c r="E128" s="55">
        <f t="shared" ref="E128:E139" si="46">C128-D128</f>
        <v>0</v>
      </c>
      <c r="F128" s="57" t="e">
        <f t="shared" ref="F128:F139" si="47">D128/C128</f>
        <v>#DIV/0!</v>
      </c>
      <c r="M128"/>
      <c r="N128"/>
      <c r="O128"/>
      <c r="P128"/>
      <c r="Q128"/>
      <c r="R128"/>
      <c r="S128"/>
      <c r="T128"/>
    </row>
    <row r="129" spans="1:20" ht="28.5" hidden="1" customHeight="1" x14ac:dyDescent="0.2">
      <c r="A129" s="154" t="s">
        <v>90</v>
      </c>
      <c r="B129" s="153"/>
      <c r="C129" s="95"/>
      <c r="D129" s="95"/>
      <c r="E129" s="55">
        <f t="shared" si="46"/>
        <v>0</v>
      </c>
      <c r="F129" s="57" t="e">
        <f t="shared" si="47"/>
        <v>#DIV/0!</v>
      </c>
      <c r="M129"/>
      <c r="N129"/>
      <c r="O129"/>
      <c r="P129"/>
      <c r="Q129"/>
      <c r="R129"/>
      <c r="S129"/>
      <c r="T129"/>
    </row>
    <row r="130" spans="1:20" ht="22.35" hidden="1" customHeight="1" x14ac:dyDescent="0.2">
      <c r="A130" s="154" t="s">
        <v>91</v>
      </c>
      <c r="B130" s="153"/>
      <c r="C130" s="95"/>
      <c r="D130" s="95"/>
      <c r="E130" s="55">
        <f t="shared" si="46"/>
        <v>0</v>
      </c>
      <c r="F130" s="57" t="e">
        <f t="shared" si="47"/>
        <v>#DIV/0!</v>
      </c>
      <c r="M130"/>
      <c r="N130"/>
      <c r="O130"/>
      <c r="P130"/>
      <c r="Q130"/>
      <c r="R130"/>
      <c r="S130"/>
      <c r="T130"/>
    </row>
    <row r="131" spans="1:20" ht="20.45" hidden="1" customHeight="1" x14ac:dyDescent="0.2">
      <c r="A131" s="155" t="s">
        <v>92</v>
      </c>
      <c r="B131" s="153"/>
      <c r="C131" s="95"/>
      <c r="D131" s="95"/>
      <c r="E131" s="55">
        <f t="shared" si="46"/>
        <v>0</v>
      </c>
      <c r="F131" s="57" t="e">
        <f t="shared" si="47"/>
        <v>#DIV/0!</v>
      </c>
      <c r="M131"/>
      <c r="N131"/>
      <c r="O131"/>
      <c r="P131"/>
      <c r="Q131"/>
      <c r="R131"/>
      <c r="S131"/>
      <c r="T131"/>
    </row>
    <row r="132" spans="1:20" ht="21.95" hidden="1" customHeight="1" x14ac:dyDescent="0.2">
      <c r="A132" s="154" t="s">
        <v>93</v>
      </c>
      <c r="B132" s="153"/>
      <c r="C132" s="95"/>
      <c r="D132" s="95"/>
      <c r="E132" s="55">
        <f t="shared" si="46"/>
        <v>0</v>
      </c>
      <c r="F132" s="57" t="e">
        <f t="shared" si="47"/>
        <v>#DIV/0!</v>
      </c>
      <c r="M132"/>
      <c r="N132"/>
      <c r="O132"/>
      <c r="P132"/>
      <c r="Q132"/>
      <c r="R132"/>
      <c r="S132"/>
      <c r="T132"/>
    </row>
    <row r="133" spans="1:20" ht="12.75" hidden="1" customHeight="1" x14ac:dyDescent="0.2">
      <c r="A133" s="154" t="s">
        <v>94</v>
      </c>
      <c r="B133" s="153"/>
      <c r="C133" s="95"/>
      <c r="D133" s="95"/>
      <c r="E133" s="55">
        <f t="shared" si="46"/>
        <v>0</v>
      </c>
      <c r="F133" s="57" t="e">
        <f t="shared" si="47"/>
        <v>#DIV/0!</v>
      </c>
      <c r="M133"/>
      <c r="N133"/>
      <c r="O133"/>
      <c r="P133"/>
      <c r="Q133"/>
      <c r="R133"/>
      <c r="S133"/>
      <c r="T133"/>
    </row>
    <row r="134" spans="1:20" ht="12.75" hidden="1" customHeight="1" x14ac:dyDescent="0.2">
      <c r="A134" s="154" t="s">
        <v>95</v>
      </c>
      <c r="B134" s="153"/>
      <c r="C134" s="95"/>
      <c r="D134" s="95"/>
      <c r="E134" s="55">
        <f t="shared" si="46"/>
        <v>0</v>
      </c>
      <c r="F134" s="57" t="e">
        <f t="shared" si="47"/>
        <v>#DIV/0!</v>
      </c>
      <c r="M134"/>
      <c r="N134"/>
      <c r="O134"/>
      <c r="P134"/>
      <c r="Q134"/>
      <c r="R134"/>
      <c r="S134"/>
      <c r="T134"/>
    </row>
    <row r="135" spans="1:20" ht="18.600000000000001" hidden="1" customHeight="1" x14ac:dyDescent="0.2">
      <c r="A135" s="154" t="s">
        <v>96</v>
      </c>
      <c r="B135" s="153"/>
      <c r="C135" s="95"/>
      <c r="D135" s="95"/>
      <c r="E135" s="55">
        <f t="shared" si="46"/>
        <v>0</v>
      </c>
      <c r="F135" s="57" t="e">
        <f t="shared" si="47"/>
        <v>#DIV/0!</v>
      </c>
      <c r="M135"/>
      <c r="N135"/>
      <c r="O135"/>
      <c r="P135"/>
      <c r="Q135"/>
      <c r="R135"/>
      <c r="S135"/>
      <c r="T135"/>
    </row>
    <row r="136" spans="1:20" ht="15.6" hidden="1" customHeight="1" x14ac:dyDescent="0.2">
      <c r="A136" s="156" t="s">
        <v>97</v>
      </c>
      <c r="B136" s="116"/>
      <c r="C136" s="117"/>
      <c r="D136" s="117"/>
      <c r="E136" s="55">
        <f t="shared" si="46"/>
        <v>0</v>
      </c>
      <c r="F136" s="57" t="e">
        <f t="shared" si="47"/>
        <v>#DIV/0!</v>
      </c>
      <c r="M136"/>
      <c r="N136"/>
      <c r="O136"/>
      <c r="P136"/>
      <c r="Q136"/>
      <c r="R136"/>
      <c r="S136"/>
      <c r="T136"/>
    </row>
    <row r="137" spans="1:20" ht="32.25" hidden="1" customHeight="1" x14ac:dyDescent="0.2">
      <c r="A137" s="157" t="s">
        <v>98</v>
      </c>
      <c r="B137" s="120"/>
      <c r="C137" s="104"/>
      <c r="D137" s="104"/>
      <c r="E137" s="55">
        <f t="shared" si="46"/>
        <v>0</v>
      </c>
      <c r="F137" s="57" t="e">
        <f t="shared" si="47"/>
        <v>#DIV/0!</v>
      </c>
      <c r="M137"/>
      <c r="N137"/>
      <c r="O137"/>
      <c r="P137"/>
      <c r="Q137"/>
      <c r="R137"/>
      <c r="S137"/>
      <c r="T137"/>
    </row>
    <row r="138" spans="1:20" ht="23.45" hidden="1" customHeight="1" x14ac:dyDescent="0.2">
      <c r="A138" s="158" t="s">
        <v>99</v>
      </c>
      <c r="B138" s="120"/>
      <c r="C138" s="95"/>
      <c r="D138" s="95"/>
      <c r="E138" s="55">
        <f t="shared" si="46"/>
        <v>0</v>
      </c>
      <c r="F138" s="57" t="e">
        <f t="shared" si="47"/>
        <v>#DIV/0!</v>
      </c>
      <c r="M138"/>
      <c r="N138"/>
      <c r="O138"/>
      <c r="P138"/>
      <c r="Q138"/>
      <c r="R138"/>
      <c r="S138"/>
      <c r="T138"/>
    </row>
    <row r="139" spans="1:20" ht="30.75" hidden="1" customHeight="1" x14ac:dyDescent="0.2">
      <c r="A139" s="159" t="s">
        <v>100</v>
      </c>
      <c r="B139" s="60"/>
      <c r="C139" s="160"/>
      <c r="D139" s="160"/>
      <c r="E139" s="55">
        <f t="shared" si="46"/>
        <v>0</v>
      </c>
      <c r="F139" s="57" t="e">
        <f t="shared" si="47"/>
        <v>#DIV/0!</v>
      </c>
      <c r="M139"/>
      <c r="N139"/>
      <c r="O139"/>
      <c r="P139"/>
      <c r="Q139"/>
      <c r="R139"/>
      <c r="S139"/>
      <c r="T139"/>
    </row>
    <row r="140" spans="1:20" s="83" customFormat="1" ht="25.35" hidden="1" customHeight="1" x14ac:dyDescent="0.2">
      <c r="A140" s="132" t="s">
        <v>101</v>
      </c>
      <c r="B140" s="133"/>
      <c r="C140" s="134">
        <f>SUM(C129:C139)</f>
        <v>0</v>
      </c>
      <c r="D140" s="134">
        <f t="shared" ref="D140:E140" si="48">SUM(D129:D139)</f>
        <v>0</v>
      </c>
      <c r="E140" s="134">
        <f t="shared" si="48"/>
        <v>0</v>
      </c>
      <c r="F140" s="135" t="e">
        <f>D140/C140</f>
        <v>#DIV/0!</v>
      </c>
      <c r="M140" s="81">
        <f t="shared" ref="M140:T140" si="49">SUM(M88:M112)</f>
        <v>0</v>
      </c>
      <c r="N140" s="81">
        <f t="shared" si="49"/>
        <v>0</v>
      </c>
      <c r="O140" s="81">
        <f t="shared" si="49"/>
        <v>0</v>
      </c>
      <c r="P140" s="81">
        <f t="shared" si="49"/>
        <v>0</v>
      </c>
      <c r="Q140" s="81">
        <f t="shared" si="49"/>
        <v>0</v>
      </c>
      <c r="R140" s="81">
        <f t="shared" si="49"/>
        <v>0</v>
      </c>
      <c r="S140" s="81">
        <f t="shared" si="49"/>
        <v>0</v>
      </c>
      <c r="T140" s="81">
        <f t="shared" si="49"/>
        <v>0</v>
      </c>
    </row>
    <row r="141" spans="1:20" ht="27" customHeight="1" x14ac:dyDescent="0.2">
      <c r="A141" s="50"/>
      <c r="B141" s="153"/>
      <c r="C141" s="95"/>
      <c r="D141" s="95"/>
      <c r="E141" s="55"/>
      <c r="F141" s="161"/>
      <c r="M141"/>
      <c r="N141"/>
      <c r="O141"/>
      <c r="P141"/>
      <c r="Q141"/>
      <c r="R141"/>
      <c r="S141"/>
      <c r="T141"/>
    </row>
    <row r="142" spans="1:20" s="83" customFormat="1" ht="28.35" customHeight="1" x14ac:dyDescent="0.2">
      <c r="A142" s="79" t="s">
        <v>102</v>
      </c>
      <c r="B142" s="80"/>
      <c r="C142" s="81">
        <f>C140+C124+C119+C114+C103</f>
        <v>124015372</v>
      </c>
      <c r="D142" s="81">
        <f t="shared" ref="D142:E142" si="50">D140+D124+D119+D114+D103</f>
        <v>17599319.740000002</v>
      </c>
      <c r="E142" s="81">
        <f t="shared" si="50"/>
        <v>106416052.26000001</v>
      </c>
      <c r="F142" s="82">
        <f>D142/C142</f>
        <v>0.14191240534278285</v>
      </c>
      <c r="M142" s="81">
        <f t="shared" ref="M142:T142" si="51">SUM(M90:M115)</f>
        <v>0</v>
      </c>
      <c r="N142" s="81">
        <f t="shared" si="51"/>
        <v>0</v>
      </c>
      <c r="O142" s="81">
        <f t="shared" si="51"/>
        <v>0</v>
      </c>
      <c r="P142" s="81">
        <f t="shared" si="51"/>
        <v>0</v>
      </c>
      <c r="Q142" s="81">
        <f t="shared" si="51"/>
        <v>0</v>
      </c>
      <c r="R142" s="81">
        <f t="shared" si="51"/>
        <v>0</v>
      </c>
      <c r="S142" s="81">
        <f t="shared" si="51"/>
        <v>0</v>
      </c>
      <c r="T142" s="81">
        <f t="shared" si="51"/>
        <v>0</v>
      </c>
    </row>
    <row r="143" spans="1:20" ht="12.75" hidden="1" customHeight="1" x14ac:dyDescent="0.2">
      <c r="A143" s="50"/>
      <c r="B143" s="153"/>
      <c r="C143" s="95"/>
      <c r="D143" s="95"/>
      <c r="E143" s="55"/>
      <c r="F143" s="161"/>
      <c r="M143"/>
      <c r="N143"/>
      <c r="O143"/>
      <c r="P143"/>
      <c r="Q143"/>
      <c r="R143"/>
      <c r="S143"/>
      <c r="T143"/>
    </row>
    <row r="144" spans="1:20" ht="24" customHeight="1" x14ac:dyDescent="0.2">
      <c r="A144" s="50"/>
      <c r="B144" s="153"/>
      <c r="C144" s="95"/>
      <c r="D144" s="95"/>
      <c r="E144" s="55"/>
      <c r="F144" s="161"/>
      <c r="M144"/>
      <c r="N144"/>
      <c r="O144"/>
      <c r="P144"/>
      <c r="Q144"/>
      <c r="R144"/>
      <c r="S144"/>
      <c r="T144"/>
    </row>
    <row r="145" spans="1:20" s="83" customFormat="1" ht="29.1" customHeight="1" x14ac:dyDescent="0.2">
      <c r="A145" s="79" t="s">
        <v>103</v>
      </c>
      <c r="B145" s="80"/>
      <c r="C145" s="81">
        <f>C142+C51</f>
        <v>135436615372</v>
      </c>
      <c r="D145" s="81">
        <f t="shared" ref="D145:E145" si="52">D142+D51</f>
        <v>3217204477.4099994</v>
      </c>
      <c r="E145" s="81">
        <f t="shared" si="52"/>
        <v>132219410894.59003</v>
      </c>
      <c r="F145" s="82">
        <f>D145/C145</f>
        <v>2.3754318347172166E-2</v>
      </c>
      <c r="M145" s="81">
        <f t="shared" ref="M145:T145" si="53">SUM(M93:M128)</f>
        <v>0</v>
      </c>
      <c r="N145" s="81">
        <f t="shared" si="53"/>
        <v>0</v>
      </c>
      <c r="O145" s="81">
        <f t="shared" si="53"/>
        <v>0</v>
      </c>
      <c r="P145" s="81">
        <f t="shared" si="53"/>
        <v>0</v>
      </c>
      <c r="Q145" s="81">
        <f t="shared" si="53"/>
        <v>0</v>
      </c>
      <c r="R145" s="81">
        <f t="shared" si="53"/>
        <v>0</v>
      </c>
      <c r="S145" s="81">
        <f t="shared" si="53"/>
        <v>0</v>
      </c>
      <c r="T145" s="81">
        <f t="shared" si="53"/>
        <v>0</v>
      </c>
    </row>
    <row r="146" spans="1:20" ht="9.75" customHeight="1" x14ac:dyDescent="0.2">
      <c r="A146" s="162"/>
      <c r="C146" s="163"/>
      <c r="D146" s="163"/>
      <c r="E146" s="163"/>
      <c r="F146"/>
      <c r="M146"/>
      <c r="N146"/>
      <c r="O146"/>
      <c r="P146"/>
      <c r="Q146"/>
      <c r="R146"/>
      <c r="S146"/>
      <c r="T146"/>
    </row>
    <row r="147" spans="1:20" ht="23.1" customHeight="1" x14ac:dyDescent="0.2">
      <c r="A147" s="83" t="s">
        <v>104</v>
      </c>
      <c r="C147" s="83" t="s">
        <v>105</v>
      </c>
      <c r="D147" s="83" t="s">
        <v>106</v>
      </c>
      <c r="E147" s="164"/>
      <c r="F147" s="54"/>
      <c r="M147"/>
      <c r="N147"/>
      <c r="O147"/>
      <c r="P147"/>
      <c r="Q147"/>
      <c r="R147"/>
      <c r="S147"/>
      <c r="T147"/>
    </row>
    <row r="148" spans="1:20" ht="12.75" customHeight="1" x14ac:dyDescent="0.2">
      <c r="C148" s="163"/>
      <c r="D148" s="164"/>
      <c r="E148" s="164"/>
      <c r="F148" s="54"/>
      <c r="M148"/>
      <c r="N148"/>
      <c r="O148"/>
      <c r="P148"/>
      <c r="Q148"/>
      <c r="R148"/>
      <c r="S148"/>
      <c r="T148"/>
    </row>
    <row r="149" spans="1:20" ht="12.75" customHeight="1" x14ac:dyDescent="0.2">
      <c r="C149" s="163"/>
      <c r="D149" s="164"/>
      <c r="E149" s="164"/>
      <c r="F149" s="54"/>
      <c r="M149"/>
      <c r="N149"/>
      <c r="O149"/>
      <c r="P149"/>
      <c r="Q149"/>
      <c r="R149"/>
      <c r="S149"/>
      <c r="T149"/>
    </row>
    <row r="150" spans="1:20" ht="12.75" customHeight="1" x14ac:dyDescent="0.2">
      <c r="C150" s="163"/>
      <c r="D150" s="164"/>
      <c r="E150" s="164"/>
      <c r="F150" s="54"/>
      <c r="M150"/>
      <c r="N150"/>
      <c r="O150"/>
      <c r="P150"/>
      <c r="Q150"/>
      <c r="R150"/>
      <c r="S150"/>
      <c r="T150"/>
    </row>
    <row r="151" spans="1:20" ht="12.75" hidden="1" customHeight="1" x14ac:dyDescent="0.2">
      <c r="C151"/>
      <c r="D151" s="54"/>
      <c r="E151" s="54"/>
      <c r="F151" s="54"/>
      <c r="M151"/>
      <c r="N151"/>
      <c r="O151"/>
      <c r="P151"/>
      <c r="Q151"/>
      <c r="R151"/>
      <c r="S151"/>
      <c r="T151"/>
    </row>
    <row r="152" spans="1:20" s="58" customFormat="1" ht="12.75" customHeight="1" x14ac:dyDescent="0.25">
      <c r="B152" s="165" t="s">
        <v>107</v>
      </c>
      <c r="C152" s="83" t="s">
        <v>108</v>
      </c>
      <c r="D152" s="166" t="s">
        <v>109</v>
      </c>
      <c r="E152" s="166"/>
      <c r="F152" s="166"/>
    </row>
    <row r="153" spans="1:20" s="58" customFormat="1" ht="12.75" customHeight="1" x14ac:dyDescent="0.2">
      <c r="B153" s="167" t="s">
        <v>110</v>
      </c>
      <c r="C153" s="58" t="s">
        <v>111</v>
      </c>
      <c r="D153" s="168" t="s">
        <v>112</v>
      </c>
      <c r="E153" s="168"/>
      <c r="F153" s="168"/>
    </row>
    <row r="154" spans="1:20" ht="12.75" hidden="1" customHeight="1" x14ac:dyDescent="0.2">
      <c r="C154"/>
      <c r="D154"/>
      <c r="E154"/>
      <c r="F154"/>
      <c r="M154"/>
      <c r="N154"/>
      <c r="O154"/>
      <c r="P154"/>
      <c r="Q154"/>
      <c r="R154"/>
      <c r="S154"/>
      <c r="T154"/>
    </row>
    <row r="155" spans="1:20" ht="12.75" hidden="1" customHeight="1" x14ac:dyDescent="0.2">
      <c r="C155"/>
      <c r="D155"/>
      <c r="E155"/>
      <c r="F155"/>
      <c r="M155"/>
      <c r="N155"/>
      <c r="O155"/>
      <c r="P155"/>
      <c r="Q155"/>
      <c r="R155"/>
      <c r="S155"/>
      <c r="T155"/>
    </row>
    <row r="156" spans="1:20" ht="12.75" hidden="1" customHeight="1" x14ac:dyDescent="0.2">
      <c r="C156" s="163">
        <f>'[2]REGULAR-current'!G48+'[2]otherreleases-current-final'!G68+'[2]others-102-current'!G30+'[2]151-current'!G22+'[2]170-current'!G22+'[2]171-current'!G30</f>
        <v>135709415457</v>
      </c>
      <c r="D156" s="163">
        <f>'[2]REGULAR-current'!L48+'[2]otherreleases-current-final'!L68+'[2]others-102-current'!L30+'[2]151-current'!L22+'[2]170-current'!L22+'[2]171-current'!L30</f>
        <v>3454719356.6799994</v>
      </c>
      <c r="E156" s="163">
        <f>C156-D156</f>
        <v>132254696100.32001</v>
      </c>
      <c r="F156"/>
      <c r="M156"/>
      <c r="N156"/>
      <c r="O156"/>
      <c r="P156"/>
      <c r="Q156"/>
      <c r="R156"/>
      <c r="S156"/>
      <c r="T156"/>
    </row>
    <row r="157" spans="1:20" ht="12.75" hidden="1" customHeight="1" x14ac:dyDescent="0.2">
      <c r="C157" s="163">
        <f>C145-C156</f>
        <v>-272800085</v>
      </c>
      <c r="D157" s="163">
        <f>D145-D156</f>
        <v>-237514879.26999998</v>
      </c>
      <c r="E157" s="163">
        <f>E145-E156</f>
        <v>-35285205.729980469</v>
      </c>
      <c r="F157"/>
      <c r="M157"/>
      <c r="N157"/>
      <c r="O157"/>
      <c r="P157"/>
      <c r="Q157"/>
      <c r="R157"/>
      <c r="S157"/>
      <c r="T157"/>
    </row>
    <row r="158" spans="1:20" ht="12.75" hidden="1" customHeight="1" x14ac:dyDescent="0.2">
      <c r="C158"/>
      <c r="D158"/>
      <c r="E158"/>
      <c r="F158"/>
      <c r="M158"/>
      <c r="N158"/>
      <c r="O158"/>
      <c r="P158"/>
      <c r="Q158"/>
      <c r="R158"/>
      <c r="S158"/>
      <c r="T158"/>
    </row>
    <row r="159" spans="1:20" ht="12.75" hidden="1" customHeight="1" x14ac:dyDescent="0.2">
      <c r="C159"/>
      <c r="D159"/>
      <c r="E159"/>
      <c r="F159"/>
      <c r="M159"/>
      <c r="N159"/>
      <c r="O159"/>
      <c r="P159"/>
      <c r="Q159"/>
      <c r="R159"/>
      <c r="S159"/>
      <c r="T159"/>
    </row>
    <row r="160" spans="1:20" ht="12.75" hidden="1" customHeight="1" x14ac:dyDescent="0.2">
      <c r="C160" s="163" t="e">
        <f>C103+C51-#REF!-#REF!</f>
        <v>#REF!</v>
      </c>
      <c r="D160" s="163" t="e">
        <f>D103+D51-#REF!-#REF!</f>
        <v>#REF!</v>
      </c>
      <c r="E160" s="163" t="e">
        <f>E103+E51-#REF!-#REF!</f>
        <v>#REF!</v>
      </c>
      <c r="F160"/>
      <c r="M160"/>
      <c r="N160"/>
      <c r="O160"/>
      <c r="P160"/>
      <c r="Q160"/>
      <c r="R160"/>
      <c r="S160"/>
      <c r="T160"/>
    </row>
    <row r="161" spans="3:20" ht="12.75" hidden="1" customHeight="1" x14ac:dyDescent="0.2">
      <c r="C161" s="163">
        <f>'[3]sum-conso'!$B$2319</f>
        <v>105534152168</v>
      </c>
      <c r="D161" s="163">
        <f>'[3]sum-conso'!$Z$2319</f>
        <v>91672605764.014008</v>
      </c>
      <c r="E161" s="163">
        <f>'[3]sum-conso'!$AA$2319</f>
        <v>13861546403.985989</v>
      </c>
      <c r="F161"/>
      <c r="M161"/>
      <c r="N161"/>
      <c r="O161"/>
      <c r="P161"/>
      <c r="Q161"/>
      <c r="R161"/>
      <c r="S161"/>
      <c r="T161"/>
    </row>
    <row r="162" spans="3:20" ht="12.75" hidden="1" customHeight="1" x14ac:dyDescent="0.2">
      <c r="C162"/>
      <c r="D162" s="163"/>
      <c r="E162"/>
      <c r="F162"/>
      <c r="M162"/>
      <c r="N162"/>
      <c r="O162"/>
      <c r="P162"/>
      <c r="Q162"/>
      <c r="R162"/>
      <c r="S162"/>
      <c r="T162"/>
    </row>
    <row r="163" spans="3:20" ht="12.75" hidden="1" customHeight="1" x14ac:dyDescent="0.2">
      <c r="C163"/>
      <c r="D163"/>
      <c r="E163"/>
      <c r="F163"/>
      <c r="M163"/>
      <c r="N163"/>
      <c r="O163"/>
      <c r="P163"/>
      <c r="Q163"/>
      <c r="R163"/>
      <c r="S163"/>
      <c r="T163"/>
    </row>
    <row r="164" spans="3:20" hidden="1" x14ac:dyDescent="0.2">
      <c r="C164"/>
      <c r="D164" s="163"/>
      <c r="E164"/>
      <c r="F164"/>
      <c r="M164"/>
      <c r="N164"/>
      <c r="O164"/>
      <c r="P164"/>
      <c r="Q164"/>
      <c r="R164"/>
      <c r="S164"/>
      <c r="T164"/>
    </row>
    <row r="165" spans="3:20" hidden="1" x14ac:dyDescent="0.2">
      <c r="C165"/>
      <c r="D165" s="163"/>
      <c r="E165"/>
      <c r="F165"/>
      <c r="M165"/>
      <c r="N165"/>
      <c r="O165"/>
      <c r="P165"/>
      <c r="Q165"/>
      <c r="R165"/>
      <c r="S165"/>
      <c r="T165"/>
    </row>
    <row r="168" spans="3:20" hidden="1" x14ac:dyDescent="0.2">
      <c r="C168" s="2">
        <f>'[2]REGULAR-current'!G48+'[2]otherreleases-current-final'!G68</f>
        <v>135436615372</v>
      </c>
      <c r="D168" s="2">
        <f>'[2]REGULAR-current'!L48+'[2]otherreleases-current-final'!L68</f>
        <v>3217204477.4099994</v>
      </c>
      <c r="E168" s="2">
        <f>C168-D168</f>
        <v>132219410894.59</v>
      </c>
    </row>
    <row r="169" spans="3:20" x14ac:dyDescent="0.2">
      <c r="C169" s="2">
        <f>C168-C145</f>
        <v>0</v>
      </c>
      <c r="D169" s="2">
        <f>D168-D145</f>
        <v>0</v>
      </c>
    </row>
    <row r="170" spans="3:20" hidden="1" x14ac:dyDescent="0.2">
      <c r="C170" s="2">
        <v>135436615372</v>
      </c>
      <c r="D170" s="2">
        <v>3217204477.4099994</v>
      </c>
      <c r="E170" s="2">
        <v>132219410894.59</v>
      </c>
    </row>
  </sheetData>
  <mergeCells count="23">
    <mergeCell ref="A140:B140"/>
    <mergeCell ref="A142:B142"/>
    <mergeCell ref="A145:B145"/>
    <mergeCell ref="D152:F152"/>
    <mergeCell ref="D153:F153"/>
    <mergeCell ref="Q9:T10"/>
    <mergeCell ref="A51:B51"/>
    <mergeCell ref="A103:B103"/>
    <mergeCell ref="A114:B114"/>
    <mergeCell ref="A119:B119"/>
    <mergeCell ref="A124:B124"/>
    <mergeCell ref="A9:B10"/>
    <mergeCell ref="C9:C10"/>
    <mergeCell ref="D9:D10"/>
    <mergeCell ref="E9:E10"/>
    <mergeCell ref="F9:F10"/>
    <mergeCell ref="M9:P10"/>
    <mergeCell ref="A2:F2"/>
    <mergeCell ref="A3:F3"/>
    <mergeCell ref="A4:F4"/>
    <mergeCell ref="A5:F5"/>
    <mergeCell ref="A7:E7"/>
    <mergeCell ref="A8:F8"/>
  </mergeCells>
  <printOptions horizontalCentered="1"/>
  <pageMargins left="0.25" right="0.16" top="0.31" bottom="0.16" header="0.2" footer="0.17"/>
  <pageSetup paperSize="9" scale="80" fitToHeight="0" orientation="portrait" r:id="rId1"/>
  <headerFooter alignWithMargins="0"/>
  <rowBreaks count="1" manualBreakCount="1"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current-EXECOM</vt:lpstr>
      <vt:lpstr>'current-EXECOM'!Print_Area</vt:lpstr>
      <vt:lpstr>'current-EXECOM'!Print_Titles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2018-02-13T06:18:56Z</dcterms:created>
  <dcterms:modified xsi:type="dcterms:W3CDTF">2018-02-13T06:21:49Z</dcterms:modified>
</cp:coreProperties>
</file>