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NOV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9" i="1" l="1"/>
  <c r="AG273" i="1"/>
  <c r="AF273" i="1"/>
  <c r="AF275" i="1" s="1"/>
  <c r="AE273" i="1"/>
  <c r="AH266" i="1"/>
  <c r="AG266" i="1"/>
  <c r="AF266" i="1"/>
  <c r="AE266" i="1"/>
  <c r="AG265" i="1"/>
  <c r="AF265" i="1"/>
  <c r="AE265" i="1"/>
  <c r="AH265" i="1" s="1"/>
  <c r="AG264" i="1"/>
  <c r="AG267" i="1" s="1"/>
  <c r="AF264" i="1"/>
  <c r="AF267" i="1" s="1"/>
  <c r="AE264" i="1"/>
  <c r="AH264" i="1" s="1"/>
  <c r="Z251" i="1"/>
  <c r="Z250" i="1"/>
  <c r="Z246" i="1"/>
  <c r="AD244" i="1"/>
  <c r="Z243" i="1"/>
  <c r="AA243" i="1" s="1"/>
  <c r="AB233" i="1"/>
  <c r="AA233" i="1"/>
  <c r="G230" i="1"/>
  <c r="X228" i="1"/>
  <c r="N224" i="1"/>
  <c r="B224" i="1"/>
  <c r="AB224" i="1" s="1"/>
  <c r="AB223" i="1"/>
  <c r="AA223" i="1"/>
  <c r="R222" i="1"/>
  <c r="R224" i="1" s="1"/>
  <c r="Q222" i="1"/>
  <c r="Q224" i="1" s="1"/>
  <c r="P222" i="1"/>
  <c r="P224" i="1" s="1"/>
  <c r="F222" i="1"/>
  <c r="F224" i="1" s="1"/>
  <c r="E222" i="1"/>
  <c r="E224" i="1" s="1"/>
  <c r="D222" i="1"/>
  <c r="D224" i="1" s="1"/>
  <c r="Y221" i="1"/>
  <c r="X221" i="1"/>
  <c r="W221" i="1"/>
  <c r="V221" i="1"/>
  <c r="U221" i="1"/>
  <c r="T221" i="1"/>
  <c r="S221" i="1"/>
  <c r="S222" i="1" s="1"/>
  <c r="S224" i="1" s="1"/>
  <c r="R221" i="1"/>
  <c r="Q221" i="1"/>
  <c r="P221" i="1"/>
  <c r="O221" i="1"/>
  <c r="N221" i="1"/>
  <c r="M221" i="1"/>
  <c r="L221" i="1"/>
  <c r="K221" i="1"/>
  <c r="J221" i="1"/>
  <c r="I221" i="1"/>
  <c r="H221" i="1"/>
  <c r="G221" i="1"/>
  <c r="G222" i="1" s="1"/>
  <c r="G224" i="1" s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Q219" i="1"/>
  <c r="P219" i="1"/>
  <c r="O219" i="1"/>
  <c r="O222" i="1" s="1"/>
  <c r="O224" i="1" s="1"/>
  <c r="N219" i="1"/>
  <c r="N222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E219" i="1"/>
  <c r="D219" i="1"/>
  <c r="C219" i="1"/>
  <c r="C222" i="1" s="1"/>
  <c r="C224" i="1" s="1"/>
  <c r="B219" i="1"/>
  <c r="B222" i="1" s="1"/>
  <c r="AB222" i="1" s="1"/>
  <c r="AB218" i="1"/>
  <c r="AA218" i="1"/>
  <c r="AB213" i="1"/>
  <c r="AA213" i="1"/>
  <c r="R212" i="1"/>
  <c r="R214" i="1" s="1"/>
  <c r="Q212" i="1"/>
  <c r="Q214" i="1" s="1"/>
  <c r="P212" i="1"/>
  <c r="P214" i="1" s="1"/>
  <c r="I212" i="1"/>
  <c r="I214" i="1" s="1"/>
  <c r="F212" i="1"/>
  <c r="F214" i="1" s="1"/>
  <c r="E212" i="1"/>
  <c r="E214" i="1" s="1"/>
  <c r="D212" i="1"/>
  <c r="D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R209" i="1"/>
  <c r="Q209" i="1"/>
  <c r="P209" i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H209" i="1"/>
  <c r="H212" i="1" s="1"/>
  <c r="H214" i="1" s="1"/>
  <c r="G209" i="1"/>
  <c r="F209" i="1"/>
  <c r="E209" i="1"/>
  <c r="D209" i="1"/>
  <c r="C209" i="1"/>
  <c r="C212" i="1" s="1"/>
  <c r="C214" i="1" s="1"/>
  <c r="B209" i="1"/>
  <c r="B212" i="1" s="1"/>
  <c r="AB212" i="1" s="1"/>
  <c r="AB208" i="1"/>
  <c r="AA208" i="1"/>
  <c r="Q204" i="1"/>
  <c r="N204" i="1"/>
  <c r="E204" i="1"/>
  <c r="AB203" i="1"/>
  <c r="AA203" i="1"/>
  <c r="U202" i="1"/>
  <c r="U204" i="1" s="1"/>
  <c r="R202" i="1"/>
  <c r="R204" i="1" s="1"/>
  <c r="Q202" i="1"/>
  <c r="P202" i="1"/>
  <c r="P204" i="1" s="1"/>
  <c r="I202" i="1"/>
  <c r="I204" i="1" s="1"/>
  <c r="F202" i="1"/>
  <c r="F204" i="1" s="1"/>
  <c r="E202" i="1"/>
  <c r="D202" i="1"/>
  <c r="D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T199" i="1"/>
  <c r="T202" i="1" s="1"/>
  <c r="T204" i="1" s="1"/>
  <c r="S199" i="1"/>
  <c r="R199" i="1"/>
  <c r="Q199" i="1"/>
  <c r="P199" i="1"/>
  <c r="O199" i="1"/>
  <c r="O202" i="1" s="1"/>
  <c r="O204" i="1" s="1"/>
  <c r="N199" i="1"/>
  <c r="N202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H199" i="1"/>
  <c r="H202" i="1" s="1"/>
  <c r="H204" i="1" s="1"/>
  <c r="G199" i="1"/>
  <c r="F199" i="1"/>
  <c r="E199" i="1"/>
  <c r="D199" i="1"/>
  <c r="C199" i="1"/>
  <c r="C202" i="1" s="1"/>
  <c r="C204" i="1" s="1"/>
  <c r="B199" i="1"/>
  <c r="B202" i="1" s="1"/>
  <c r="AB202" i="1" s="1"/>
  <c r="AB198" i="1"/>
  <c r="AA198" i="1"/>
  <c r="Q194" i="1"/>
  <c r="N194" i="1"/>
  <c r="E194" i="1"/>
  <c r="AB193" i="1"/>
  <c r="AA193" i="1"/>
  <c r="U192" i="1"/>
  <c r="U194" i="1" s="1"/>
  <c r="R192" i="1"/>
  <c r="R194" i="1" s="1"/>
  <c r="Q192" i="1"/>
  <c r="P192" i="1"/>
  <c r="P194" i="1" s="1"/>
  <c r="I192" i="1"/>
  <c r="I194" i="1" s="1"/>
  <c r="F192" i="1"/>
  <c r="F194" i="1" s="1"/>
  <c r="E192" i="1"/>
  <c r="D192" i="1"/>
  <c r="D194" i="1" s="1"/>
  <c r="Y191" i="1"/>
  <c r="X191" i="1"/>
  <c r="W191" i="1"/>
  <c r="V191" i="1"/>
  <c r="U191" i="1"/>
  <c r="T191" i="1"/>
  <c r="S191" i="1"/>
  <c r="R191" i="1"/>
  <c r="R171" i="1" s="1"/>
  <c r="Q191" i="1"/>
  <c r="Q171" i="1" s="1"/>
  <c r="Q231" i="1" s="1"/>
  <c r="P191" i="1"/>
  <c r="O191" i="1"/>
  <c r="N191" i="1"/>
  <c r="M191" i="1"/>
  <c r="L191" i="1"/>
  <c r="K191" i="1"/>
  <c r="J191" i="1"/>
  <c r="I191" i="1"/>
  <c r="H191" i="1"/>
  <c r="G191" i="1"/>
  <c r="F191" i="1"/>
  <c r="F171" i="1" s="1"/>
  <c r="E191" i="1"/>
  <c r="E171" i="1" s="1"/>
  <c r="E231" i="1" s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U189" i="1"/>
  <c r="T189" i="1"/>
  <c r="T192" i="1" s="1"/>
  <c r="T194" i="1" s="1"/>
  <c r="S189" i="1"/>
  <c r="R189" i="1"/>
  <c r="Q189" i="1"/>
  <c r="P189" i="1"/>
  <c r="O189" i="1"/>
  <c r="O192" i="1" s="1"/>
  <c r="O194" i="1" s="1"/>
  <c r="N189" i="1"/>
  <c r="N192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I189" i="1"/>
  <c r="H189" i="1"/>
  <c r="H192" i="1" s="1"/>
  <c r="H194" i="1" s="1"/>
  <c r="G189" i="1"/>
  <c r="F189" i="1"/>
  <c r="E189" i="1"/>
  <c r="D189" i="1"/>
  <c r="C189" i="1"/>
  <c r="C192" i="1" s="1"/>
  <c r="C194" i="1" s="1"/>
  <c r="B189" i="1"/>
  <c r="B192" i="1" s="1"/>
  <c r="AB192" i="1" s="1"/>
  <c r="AB188" i="1"/>
  <c r="AA188" i="1"/>
  <c r="AB183" i="1"/>
  <c r="Z183" i="1"/>
  <c r="AA183" i="1" s="1"/>
  <c r="Y182" i="1"/>
  <c r="Y184" i="1" s="1"/>
  <c r="X182" i="1"/>
  <c r="X184" i="1" s="1"/>
  <c r="T182" i="1"/>
  <c r="T184" i="1" s="1"/>
  <c r="S182" i="1"/>
  <c r="S184" i="1" s="1"/>
  <c r="M182" i="1"/>
  <c r="M184" i="1" s="1"/>
  <c r="H182" i="1"/>
  <c r="H184" i="1" s="1"/>
  <c r="G182" i="1"/>
  <c r="G184" i="1" s="1"/>
  <c r="AB181" i="1"/>
  <c r="AA181" i="1"/>
  <c r="Z181" i="1"/>
  <c r="Y181" i="1"/>
  <c r="X181" i="1"/>
  <c r="X171" i="1" s="1"/>
  <c r="X231" i="1" s="1"/>
  <c r="W181" i="1"/>
  <c r="V181" i="1"/>
  <c r="V171" i="1" s="1"/>
  <c r="U181" i="1"/>
  <c r="T181" i="1"/>
  <c r="S181" i="1"/>
  <c r="R181" i="1"/>
  <c r="Q181" i="1"/>
  <c r="P181" i="1"/>
  <c r="P171" i="1" s="1"/>
  <c r="O181" i="1"/>
  <c r="O171" i="1" s="1"/>
  <c r="N181" i="1"/>
  <c r="M181" i="1"/>
  <c r="L181" i="1"/>
  <c r="L171" i="1" s="1"/>
  <c r="K181" i="1"/>
  <c r="J181" i="1"/>
  <c r="J171" i="1" s="1"/>
  <c r="I181" i="1"/>
  <c r="H181" i="1"/>
  <c r="G181" i="1"/>
  <c r="F181" i="1"/>
  <c r="E181" i="1"/>
  <c r="D181" i="1"/>
  <c r="D171" i="1" s="1"/>
  <c r="D231" i="1" s="1"/>
  <c r="C181" i="1"/>
  <c r="C171" i="1" s="1"/>
  <c r="B181" i="1"/>
  <c r="AA180" i="1"/>
  <c r="Z180" i="1"/>
  <c r="AB180" i="1" s="1"/>
  <c r="Y179" i="1"/>
  <c r="X179" i="1"/>
  <c r="W179" i="1"/>
  <c r="W182" i="1" s="1"/>
  <c r="W184" i="1" s="1"/>
  <c r="V179" i="1"/>
  <c r="V169" i="1" s="1"/>
  <c r="V229" i="1" s="1"/>
  <c r="U179" i="1"/>
  <c r="U169" i="1" s="1"/>
  <c r="T179" i="1"/>
  <c r="S179" i="1"/>
  <c r="R179" i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L179" i="1"/>
  <c r="K179" i="1"/>
  <c r="K182" i="1" s="1"/>
  <c r="K184" i="1" s="1"/>
  <c r="J179" i="1"/>
  <c r="J169" i="1" s="1"/>
  <c r="J229" i="1" s="1"/>
  <c r="I179" i="1"/>
  <c r="I169" i="1" s="1"/>
  <c r="H179" i="1"/>
  <c r="G179" i="1"/>
  <c r="F179" i="1"/>
  <c r="E179" i="1"/>
  <c r="E182" i="1" s="1"/>
  <c r="E184" i="1" s="1"/>
  <c r="D179" i="1"/>
  <c r="D182" i="1" s="1"/>
  <c r="D184" i="1" s="1"/>
  <c r="C179" i="1"/>
  <c r="C182" i="1" s="1"/>
  <c r="C184" i="1" s="1"/>
  <c r="B179" i="1"/>
  <c r="Z178" i="1"/>
  <c r="AB178" i="1" s="1"/>
  <c r="AA173" i="1"/>
  <c r="Z173" i="1"/>
  <c r="I172" i="1"/>
  <c r="I174" i="1" s="1"/>
  <c r="Y171" i="1"/>
  <c r="W171" i="1"/>
  <c r="U171" i="1"/>
  <c r="T171" i="1"/>
  <c r="T231" i="1" s="1"/>
  <c r="N171" i="1"/>
  <c r="M171" i="1"/>
  <c r="K171" i="1"/>
  <c r="I171" i="1"/>
  <c r="I231" i="1" s="1"/>
  <c r="H171" i="1"/>
  <c r="H231" i="1" s="1"/>
  <c r="B171" i="1"/>
  <c r="Y170" i="1"/>
  <c r="X170" i="1"/>
  <c r="X230" i="1" s="1"/>
  <c r="W170" i="1"/>
  <c r="V170" i="1"/>
  <c r="V230" i="1" s="1"/>
  <c r="U170" i="1"/>
  <c r="U230" i="1" s="1"/>
  <c r="T170" i="1"/>
  <c r="S170" i="1"/>
  <c r="R170" i="1"/>
  <c r="Q170" i="1"/>
  <c r="P170" i="1"/>
  <c r="P230" i="1" s="1"/>
  <c r="O170" i="1"/>
  <c r="O230" i="1" s="1"/>
  <c r="N170" i="1"/>
  <c r="M170" i="1"/>
  <c r="L170" i="1"/>
  <c r="L230" i="1" s="1"/>
  <c r="K170" i="1"/>
  <c r="J170" i="1"/>
  <c r="J230" i="1" s="1"/>
  <c r="I170" i="1"/>
  <c r="I230" i="1" s="1"/>
  <c r="H170" i="1"/>
  <c r="G170" i="1"/>
  <c r="F170" i="1"/>
  <c r="E170" i="1"/>
  <c r="D170" i="1"/>
  <c r="D230" i="1" s="1"/>
  <c r="C170" i="1"/>
  <c r="C230" i="1" s="1"/>
  <c r="B170" i="1"/>
  <c r="Y169" i="1"/>
  <c r="X169" i="1"/>
  <c r="W169" i="1"/>
  <c r="W229" i="1" s="1"/>
  <c r="T169" i="1"/>
  <c r="T229" i="1" s="1"/>
  <c r="S169" i="1"/>
  <c r="P169" i="1"/>
  <c r="O169" i="1"/>
  <c r="N169" i="1"/>
  <c r="M169" i="1"/>
  <c r="L169" i="1"/>
  <c r="K169" i="1"/>
  <c r="H169" i="1"/>
  <c r="H229" i="1" s="1"/>
  <c r="G169" i="1"/>
  <c r="D169" i="1"/>
  <c r="C169" i="1"/>
  <c r="C229" i="1" s="1"/>
  <c r="B169" i="1"/>
  <c r="Y168" i="1"/>
  <c r="Y172" i="1" s="1"/>
  <c r="Y174" i="1" s="1"/>
  <c r="X168" i="1"/>
  <c r="W168" i="1"/>
  <c r="V168" i="1"/>
  <c r="V228" i="1" s="1"/>
  <c r="U168" i="1"/>
  <c r="T168" i="1"/>
  <c r="S168" i="1"/>
  <c r="R168" i="1"/>
  <c r="Q168" i="1"/>
  <c r="P168" i="1"/>
  <c r="O168" i="1"/>
  <c r="O172" i="1" s="1"/>
  <c r="O174" i="1" s="1"/>
  <c r="N168" i="1"/>
  <c r="M168" i="1"/>
  <c r="M172" i="1" s="1"/>
  <c r="M174" i="1" s="1"/>
  <c r="L168" i="1"/>
  <c r="K168" i="1"/>
  <c r="K172" i="1" s="1"/>
  <c r="K174" i="1" s="1"/>
  <c r="J168" i="1"/>
  <c r="J228" i="1" s="1"/>
  <c r="I168" i="1"/>
  <c r="H168" i="1"/>
  <c r="G168" i="1"/>
  <c r="F168" i="1"/>
  <c r="E168" i="1"/>
  <c r="D168" i="1"/>
  <c r="C168" i="1"/>
  <c r="B168" i="1"/>
  <c r="B172" i="1" s="1"/>
  <c r="B174" i="1" s="1"/>
  <c r="U164" i="1"/>
  <c r="R164" i="1"/>
  <c r="I164" i="1"/>
  <c r="F164" i="1"/>
  <c r="AB163" i="1"/>
  <c r="AA163" i="1"/>
  <c r="V162" i="1"/>
  <c r="V164" i="1" s="1"/>
  <c r="U162" i="1"/>
  <c r="T162" i="1"/>
  <c r="T164" i="1" s="1"/>
  <c r="J162" i="1"/>
  <c r="J164" i="1" s="1"/>
  <c r="I162" i="1"/>
  <c r="H162" i="1"/>
  <c r="H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V159" i="1"/>
  <c r="U159" i="1"/>
  <c r="T159" i="1"/>
  <c r="S159" i="1"/>
  <c r="S162" i="1" s="1"/>
  <c r="S164" i="1" s="1"/>
  <c r="R159" i="1"/>
  <c r="R162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J159" i="1"/>
  <c r="I159" i="1"/>
  <c r="H159" i="1"/>
  <c r="G159" i="1"/>
  <c r="G162" i="1" s="1"/>
  <c r="G164" i="1" s="1"/>
  <c r="F159" i="1"/>
  <c r="F162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A159" i="1" s="1"/>
  <c r="AB158" i="1"/>
  <c r="AA158" i="1"/>
  <c r="R154" i="1"/>
  <c r="I154" i="1"/>
  <c r="F154" i="1"/>
  <c r="AB153" i="1"/>
  <c r="AA153" i="1"/>
  <c r="V152" i="1"/>
  <c r="V154" i="1" s="1"/>
  <c r="U152" i="1"/>
  <c r="U154" i="1" s="1"/>
  <c r="T152" i="1"/>
  <c r="T154" i="1" s="1"/>
  <c r="M152" i="1"/>
  <c r="M154" i="1" s="1"/>
  <c r="J152" i="1"/>
  <c r="J154" i="1" s="1"/>
  <c r="I152" i="1"/>
  <c r="H152" i="1"/>
  <c r="H154" i="1" s="1"/>
  <c r="Y151" i="1"/>
  <c r="X151" i="1"/>
  <c r="W151" i="1"/>
  <c r="W152" i="1" s="1"/>
  <c r="W154" i="1" s="1"/>
  <c r="V151" i="1"/>
  <c r="U151" i="1"/>
  <c r="T151" i="1"/>
  <c r="S151" i="1"/>
  <c r="R151" i="1"/>
  <c r="Q151" i="1"/>
  <c r="P151" i="1"/>
  <c r="O151" i="1"/>
  <c r="N151" i="1"/>
  <c r="M151" i="1"/>
  <c r="L151" i="1"/>
  <c r="K151" i="1"/>
  <c r="K152" i="1" s="1"/>
  <c r="K154" i="1" s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V149" i="1"/>
  <c r="U149" i="1"/>
  <c r="T149" i="1"/>
  <c r="S149" i="1"/>
  <c r="S152" i="1" s="1"/>
  <c r="S154" i="1" s="1"/>
  <c r="R149" i="1"/>
  <c r="R152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L149" i="1"/>
  <c r="L152" i="1" s="1"/>
  <c r="L154" i="1" s="1"/>
  <c r="K149" i="1"/>
  <c r="J149" i="1"/>
  <c r="I149" i="1"/>
  <c r="H149" i="1"/>
  <c r="G149" i="1"/>
  <c r="G152" i="1" s="1"/>
  <c r="G154" i="1" s="1"/>
  <c r="F149" i="1"/>
  <c r="F152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8" i="1"/>
  <c r="AA148" i="1"/>
  <c r="AB143" i="1"/>
  <c r="AA143" i="1"/>
  <c r="Y142" i="1"/>
  <c r="Y144" i="1" s="1"/>
  <c r="Y141" i="1"/>
  <c r="X141" i="1"/>
  <c r="W141" i="1"/>
  <c r="V141" i="1"/>
  <c r="V131" i="1" s="1"/>
  <c r="U141" i="1"/>
  <c r="T141" i="1"/>
  <c r="S141" i="1"/>
  <c r="R141" i="1"/>
  <c r="Q141" i="1"/>
  <c r="P141" i="1"/>
  <c r="O141" i="1"/>
  <c r="N141" i="1"/>
  <c r="N131" i="1" s="1"/>
  <c r="M141" i="1"/>
  <c r="L141" i="1"/>
  <c r="K141" i="1"/>
  <c r="J141" i="1"/>
  <c r="J142" i="1" s="1"/>
  <c r="J144" i="1" s="1"/>
  <c r="I141" i="1"/>
  <c r="H141" i="1"/>
  <c r="G141" i="1"/>
  <c r="F141" i="1"/>
  <c r="F131" i="1" s="1"/>
  <c r="E141" i="1"/>
  <c r="D141" i="1"/>
  <c r="C141" i="1"/>
  <c r="B141" i="1"/>
  <c r="B131" i="1" s="1"/>
  <c r="AA131" i="1" s="1"/>
  <c r="AA140" i="1"/>
  <c r="Y139" i="1"/>
  <c r="X139" i="1"/>
  <c r="X142" i="1" s="1"/>
  <c r="X144" i="1" s="1"/>
  <c r="W139" i="1"/>
  <c r="W142" i="1" s="1"/>
  <c r="W144" i="1" s="1"/>
  <c r="V139" i="1"/>
  <c r="U139" i="1"/>
  <c r="T139" i="1"/>
  <c r="T142" i="1" s="1"/>
  <c r="T144" i="1" s="1"/>
  <c r="S139" i="1"/>
  <c r="S142" i="1" s="1"/>
  <c r="S144" i="1" s="1"/>
  <c r="R139" i="1"/>
  <c r="R142" i="1" s="1"/>
  <c r="R144" i="1" s="1"/>
  <c r="Q139" i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I139" i="1"/>
  <c r="I129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D139" i="1"/>
  <c r="D142" i="1" s="1"/>
  <c r="D144" i="1" s="1"/>
  <c r="C139" i="1"/>
  <c r="C142" i="1" s="1"/>
  <c r="C144" i="1" s="1"/>
  <c r="B139" i="1"/>
  <c r="AB138" i="1"/>
  <c r="AA138" i="1"/>
  <c r="AB133" i="1"/>
  <c r="T132" i="1"/>
  <c r="T134" i="1" s="1"/>
  <c r="I132" i="1"/>
  <c r="I134" i="1" s="1"/>
  <c r="Y131" i="1"/>
  <c r="X131" i="1"/>
  <c r="U131" i="1"/>
  <c r="T131" i="1"/>
  <c r="S131" i="1"/>
  <c r="R131" i="1"/>
  <c r="Q131" i="1"/>
  <c r="P131" i="1"/>
  <c r="O131" i="1"/>
  <c r="M131" i="1"/>
  <c r="L131" i="1"/>
  <c r="I131" i="1"/>
  <c r="H131" i="1"/>
  <c r="G131" i="1"/>
  <c r="E131" i="1"/>
  <c r="D131" i="1"/>
  <c r="C131" i="1"/>
  <c r="Y130" i="1"/>
  <c r="X130" i="1"/>
  <c r="W130" i="1"/>
  <c r="V130" i="1"/>
  <c r="U130" i="1"/>
  <c r="T130" i="1"/>
  <c r="S130" i="1"/>
  <c r="S230" i="1" s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W129" i="1"/>
  <c r="V129" i="1"/>
  <c r="T129" i="1"/>
  <c r="S129" i="1"/>
  <c r="R129" i="1"/>
  <c r="P129" i="1"/>
  <c r="P132" i="1" s="1"/>
  <c r="P134" i="1" s="1"/>
  <c r="O129" i="1"/>
  <c r="L129" i="1"/>
  <c r="K129" i="1"/>
  <c r="J129" i="1"/>
  <c r="H129" i="1"/>
  <c r="G129" i="1"/>
  <c r="F129" i="1"/>
  <c r="D129" i="1"/>
  <c r="C129" i="1"/>
  <c r="AB128" i="1"/>
  <c r="Y128" i="1"/>
  <c r="X128" i="1"/>
  <c r="X132" i="1" s="1"/>
  <c r="X134" i="1" s="1"/>
  <c r="W128" i="1"/>
  <c r="V128" i="1"/>
  <c r="U128" i="1"/>
  <c r="T128" i="1"/>
  <c r="S128" i="1"/>
  <c r="R128" i="1"/>
  <c r="R132" i="1" s="1"/>
  <c r="R134" i="1" s="1"/>
  <c r="Q128" i="1"/>
  <c r="P128" i="1"/>
  <c r="O128" i="1"/>
  <c r="N128" i="1"/>
  <c r="M128" i="1"/>
  <c r="L128" i="1"/>
  <c r="K128" i="1"/>
  <c r="J128" i="1"/>
  <c r="I128" i="1"/>
  <c r="H128" i="1"/>
  <c r="G128" i="1"/>
  <c r="F128" i="1"/>
  <c r="F132" i="1" s="1"/>
  <c r="F134" i="1" s="1"/>
  <c r="E128" i="1"/>
  <c r="D128" i="1"/>
  <c r="D132" i="1" s="1"/>
  <c r="D134" i="1" s="1"/>
  <c r="C128" i="1"/>
  <c r="C132" i="1" s="1"/>
  <c r="C134" i="1" s="1"/>
  <c r="B128" i="1"/>
  <c r="AD122" i="1"/>
  <c r="AA121" i="1"/>
  <c r="Z121" i="1"/>
  <c r="X116" i="1"/>
  <c r="L116" i="1"/>
  <c r="F116" i="1"/>
  <c r="W112" i="1"/>
  <c r="T112" i="1"/>
  <c r="N112" i="1"/>
  <c r="K112" i="1"/>
  <c r="H112" i="1"/>
  <c r="B112" i="1"/>
  <c r="AB112" i="1" s="1"/>
  <c r="AB111" i="1"/>
  <c r="AA111" i="1"/>
  <c r="AB110" i="1"/>
  <c r="W110" i="1"/>
  <c r="T110" i="1"/>
  <c r="Q110" i="1"/>
  <c r="Q112" i="1" s="1"/>
  <c r="O110" i="1"/>
  <c r="O112" i="1" s="1"/>
  <c r="N110" i="1"/>
  <c r="L110" i="1"/>
  <c r="L112" i="1" s="1"/>
  <c r="K110" i="1"/>
  <c r="H110" i="1"/>
  <c r="E110" i="1"/>
  <c r="E112" i="1" s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D59" i="1" s="1"/>
  <c r="C109" i="1"/>
  <c r="C110" i="1" s="1"/>
  <c r="C112" i="1" s="1"/>
  <c r="B109" i="1"/>
  <c r="AA109" i="1" s="1"/>
  <c r="AA108" i="1"/>
  <c r="AB107" i="1"/>
  <c r="Y107" i="1"/>
  <c r="Y110" i="1" s="1"/>
  <c r="Y112" i="1" s="1"/>
  <c r="X107" i="1"/>
  <c r="X110" i="1" s="1"/>
  <c r="X112" i="1" s="1"/>
  <c r="W107" i="1"/>
  <c r="V107" i="1"/>
  <c r="U107" i="1"/>
  <c r="U110" i="1" s="1"/>
  <c r="U112" i="1" s="1"/>
  <c r="T107" i="1"/>
  <c r="S107" i="1"/>
  <c r="S110" i="1" s="1"/>
  <c r="S112" i="1" s="1"/>
  <c r="R107" i="1"/>
  <c r="R110" i="1" s="1"/>
  <c r="R112" i="1" s="1"/>
  <c r="Q107" i="1"/>
  <c r="P107" i="1"/>
  <c r="O107" i="1"/>
  <c r="N107" i="1"/>
  <c r="M107" i="1"/>
  <c r="M110" i="1" s="1"/>
  <c r="M112" i="1" s="1"/>
  <c r="L107" i="1"/>
  <c r="K107" i="1"/>
  <c r="J107" i="1"/>
  <c r="I107" i="1"/>
  <c r="I110" i="1" s="1"/>
  <c r="I112" i="1" s="1"/>
  <c r="H107" i="1"/>
  <c r="G107" i="1"/>
  <c r="G110" i="1" s="1"/>
  <c r="G112" i="1" s="1"/>
  <c r="F107" i="1"/>
  <c r="F110" i="1" s="1"/>
  <c r="F112" i="1" s="1"/>
  <c r="E107" i="1"/>
  <c r="D107" i="1"/>
  <c r="C107" i="1"/>
  <c r="B107" i="1"/>
  <c r="AA107" i="1" s="1"/>
  <c r="AB106" i="1"/>
  <c r="AA106" i="1"/>
  <c r="AA110" i="1" s="1"/>
  <c r="AA112" i="1" s="1"/>
  <c r="W102" i="1"/>
  <c r="T102" i="1"/>
  <c r="K102" i="1"/>
  <c r="H102" i="1"/>
  <c r="E102" i="1"/>
  <c r="B102" i="1"/>
  <c r="AB102" i="1" s="1"/>
  <c r="AB101" i="1"/>
  <c r="AA101" i="1"/>
  <c r="AB100" i="1"/>
  <c r="W100" i="1"/>
  <c r="T100" i="1"/>
  <c r="R100" i="1"/>
  <c r="R102" i="1" s="1"/>
  <c r="Q100" i="1"/>
  <c r="Q102" i="1" s="1"/>
  <c r="N100" i="1"/>
  <c r="N102" i="1" s="1"/>
  <c r="K100" i="1"/>
  <c r="H100" i="1"/>
  <c r="F100" i="1"/>
  <c r="F102" i="1" s="1"/>
  <c r="E100" i="1"/>
  <c r="B100" i="1"/>
  <c r="Y99" i="1"/>
  <c r="X99" i="1"/>
  <c r="W99" i="1"/>
  <c r="V99" i="1"/>
  <c r="U99" i="1"/>
  <c r="U59" i="1" s="1"/>
  <c r="T99" i="1"/>
  <c r="S99" i="1"/>
  <c r="R99" i="1"/>
  <c r="R59" i="1" s="1"/>
  <c r="Q99" i="1"/>
  <c r="P99" i="1"/>
  <c r="O99" i="1"/>
  <c r="O59" i="1" s="1"/>
  <c r="N99" i="1"/>
  <c r="M99" i="1"/>
  <c r="L99" i="1"/>
  <c r="K99" i="1"/>
  <c r="J99" i="1"/>
  <c r="I99" i="1"/>
  <c r="H99" i="1"/>
  <c r="G99" i="1"/>
  <c r="F99" i="1"/>
  <c r="F59" i="1" s="1"/>
  <c r="E99" i="1"/>
  <c r="D99" i="1"/>
  <c r="C99" i="1"/>
  <c r="C59" i="1" s="1"/>
  <c r="B99" i="1"/>
  <c r="AA99" i="1" s="1"/>
  <c r="AA98" i="1"/>
  <c r="AB97" i="1"/>
  <c r="Y97" i="1"/>
  <c r="X97" i="1"/>
  <c r="X100" i="1" s="1"/>
  <c r="X102" i="1" s="1"/>
  <c r="W97" i="1"/>
  <c r="V97" i="1"/>
  <c r="V100" i="1" s="1"/>
  <c r="V102" i="1" s="1"/>
  <c r="U97" i="1"/>
  <c r="U100" i="1" s="1"/>
  <c r="U102" i="1" s="1"/>
  <c r="T97" i="1"/>
  <c r="S97" i="1"/>
  <c r="R97" i="1"/>
  <c r="Q97" i="1"/>
  <c r="P97" i="1"/>
  <c r="P100" i="1" s="1"/>
  <c r="P102" i="1" s="1"/>
  <c r="O97" i="1"/>
  <c r="N97" i="1"/>
  <c r="M97" i="1"/>
  <c r="L97" i="1"/>
  <c r="L100" i="1" s="1"/>
  <c r="L102" i="1" s="1"/>
  <c r="K97" i="1"/>
  <c r="J97" i="1"/>
  <c r="J100" i="1" s="1"/>
  <c r="J102" i="1" s="1"/>
  <c r="I97" i="1"/>
  <c r="I100" i="1" s="1"/>
  <c r="I102" i="1" s="1"/>
  <c r="H97" i="1"/>
  <c r="G97" i="1"/>
  <c r="F97" i="1"/>
  <c r="E97" i="1"/>
  <c r="D97" i="1"/>
  <c r="D100" i="1" s="1"/>
  <c r="D102" i="1" s="1"/>
  <c r="C97" i="1"/>
  <c r="B97" i="1"/>
  <c r="AA97" i="1" s="1"/>
  <c r="AB96" i="1"/>
  <c r="AA96" i="1"/>
  <c r="AA100" i="1" s="1"/>
  <c r="AA102" i="1" s="1"/>
  <c r="L92" i="1"/>
  <c r="K92" i="1"/>
  <c r="I92" i="1"/>
  <c r="C92" i="1"/>
  <c r="AA91" i="1"/>
  <c r="Z91" i="1"/>
  <c r="AB91" i="1" s="1"/>
  <c r="W90" i="1"/>
  <c r="W92" i="1" s="1"/>
  <c r="U90" i="1"/>
  <c r="U92" i="1" s="1"/>
  <c r="T90" i="1"/>
  <c r="T92" i="1" s="1"/>
  <c r="O90" i="1"/>
  <c r="O92" i="1" s="1"/>
  <c r="L90" i="1"/>
  <c r="K90" i="1"/>
  <c r="I90" i="1"/>
  <c r="C90" i="1"/>
  <c r="Y89" i="1"/>
  <c r="X89" i="1"/>
  <c r="W89" i="1"/>
  <c r="V89" i="1"/>
  <c r="U89" i="1"/>
  <c r="T89" i="1"/>
  <c r="S89" i="1"/>
  <c r="R89" i="1"/>
  <c r="Q89" i="1"/>
  <c r="Q90" i="1" s="1"/>
  <c r="Q92" i="1" s="1"/>
  <c r="P89" i="1"/>
  <c r="O89" i="1"/>
  <c r="N89" i="1"/>
  <c r="N90" i="1" s="1"/>
  <c r="N92" i="1" s="1"/>
  <c r="M89" i="1"/>
  <c r="L89" i="1"/>
  <c r="K89" i="1"/>
  <c r="J89" i="1"/>
  <c r="I89" i="1"/>
  <c r="H89" i="1"/>
  <c r="H90" i="1" s="1"/>
  <c r="H92" i="1" s="1"/>
  <c r="G89" i="1"/>
  <c r="F89" i="1"/>
  <c r="E89" i="1"/>
  <c r="E90" i="1" s="1"/>
  <c r="E92" i="1" s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V87" i="1"/>
  <c r="U87" i="1"/>
  <c r="T87" i="1"/>
  <c r="S87" i="1"/>
  <c r="S90" i="1" s="1"/>
  <c r="S92" i="1" s="1"/>
  <c r="R87" i="1"/>
  <c r="R90" i="1" s="1"/>
  <c r="R92" i="1" s="1"/>
  <c r="Q87" i="1"/>
  <c r="P87" i="1"/>
  <c r="P90" i="1" s="1"/>
  <c r="P92" i="1" s="1"/>
  <c r="O87" i="1"/>
  <c r="N87" i="1"/>
  <c r="M87" i="1"/>
  <c r="L87" i="1"/>
  <c r="K87" i="1"/>
  <c r="J87" i="1"/>
  <c r="I87" i="1"/>
  <c r="H87" i="1"/>
  <c r="G87" i="1"/>
  <c r="G90" i="1" s="1"/>
  <c r="G92" i="1" s="1"/>
  <c r="F87" i="1"/>
  <c r="F90" i="1" s="1"/>
  <c r="F92" i="1" s="1"/>
  <c r="E87" i="1"/>
  <c r="D87" i="1"/>
  <c r="D90" i="1" s="1"/>
  <c r="D92" i="1" s="1"/>
  <c r="C87" i="1"/>
  <c r="B87" i="1"/>
  <c r="AA86" i="1"/>
  <c r="Z86" i="1"/>
  <c r="W82" i="1"/>
  <c r="T82" i="1"/>
  <c r="R82" i="1"/>
  <c r="O82" i="1"/>
  <c r="F82" i="1"/>
  <c r="C82" i="1"/>
  <c r="Z81" i="1"/>
  <c r="W80" i="1"/>
  <c r="T80" i="1"/>
  <c r="Q80" i="1"/>
  <c r="Q82" i="1" s="1"/>
  <c r="K80" i="1"/>
  <c r="K82" i="1" s="1"/>
  <c r="H80" i="1"/>
  <c r="H82" i="1" s="1"/>
  <c r="E80" i="1"/>
  <c r="E82" i="1" s="1"/>
  <c r="Y79" i="1"/>
  <c r="Y80" i="1" s="1"/>
  <c r="Y82" i="1" s="1"/>
  <c r="X79" i="1"/>
  <c r="W79" i="1"/>
  <c r="V79" i="1"/>
  <c r="U79" i="1"/>
  <c r="T79" i="1"/>
  <c r="S79" i="1"/>
  <c r="S59" i="1" s="1"/>
  <c r="R79" i="1"/>
  <c r="Q79" i="1"/>
  <c r="P79" i="1"/>
  <c r="O79" i="1"/>
  <c r="N79" i="1"/>
  <c r="N80" i="1" s="1"/>
  <c r="N82" i="1" s="1"/>
  <c r="M79" i="1"/>
  <c r="Z79" i="1" s="1"/>
  <c r="AB79" i="1" s="1"/>
  <c r="L79" i="1"/>
  <c r="K79" i="1"/>
  <c r="J79" i="1"/>
  <c r="I79" i="1"/>
  <c r="H79" i="1"/>
  <c r="G79" i="1"/>
  <c r="F79" i="1"/>
  <c r="E79" i="1"/>
  <c r="D79" i="1"/>
  <c r="C79" i="1"/>
  <c r="B79" i="1"/>
  <c r="B59" i="1" s="1"/>
  <c r="AA78" i="1"/>
  <c r="Z78" i="1"/>
  <c r="Y77" i="1"/>
  <c r="X77" i="1"/>
  <c r="X80" i="1" s="1"/>
  <c r="X82" i="1" s="1"/>
  <c r="W77" i="1"/>
  <c r="V77" i="1"/>
  <c r="V80" i="1" s="1"/>
  <c r="V82" i="1" s="1"/>
  <c r="U77" i="1"/>
  <c r="U80" i="1" s="1"/>
  <c r="U82" i="1" s="1"/>
  <c r="T77" i="1"/>
  <c r="S77" i="1"/>
  <c r="R77" i="1"/>
  <c r="R80" i="1" s="1"/>
  <c r="Q77" i="1"/>
  <c r="P77" i="1"/>
  <c r="P80" i="1" s="1"/>
  <c r="P82" i="1" s="1"/>
  <c r="O77" i="1"/>
  <c r="O80" i="1" s="1"/>
  <c r="N77" i="1"/>
  <c r="M77" i="1"/>
  <c r="L77" i="1"/>
  <c r="L80" i="1" s="1"/>
  <c r="L82" i="1" s="1"/>
  <c r="K77" i="1"/>
  <c r="J77" i="1"/>
  <c r="J80" i="1" s="1"/>
  <c r="J82" i="1" s="1"/>
  <c r="I77" i="1"/>
  <c r="I80" i="1" s="1"/>
  <c r="I82" i="1" s="1"/>
  <c r="H77" i="1"/>
  <c r="G77" i="1"/>
  <c r="F77" i="1"/>
  <c r="F80" i="1" s="1"/>
  <c r="E77" i="1"/>
  <c r="D77" i="1"/>
  <c r="D80" i="1" s="1"/>
  <c r="D82" i="1" s="1"/>
  <c r="C77" i="1"/>
  <c r="C80" i="1" s="1"/>
  <c r="B77" i="1"/>
  <c r="AA76" i="1"/>
  <c r="Z76" i="1"/>
  <c r="R72" i="1"/>
  <c r="F72" i="1"/>
  <c r="Z71" i="1"/>
  <c r="U70" i="1"/>
  <c r="U72" i="1" s="1"/>
  <c r="T70" i="1"/>
  <c r="T72" i="1" s="1"/>
  <c r="R70" i="1"/>
  <c r="O70" i="1"/>
  <c r="O72" i="1" s="1"/>
  <c r="I70" i="1"/>
  <c r="I72" i="1" s="1"/>
  <c r="H70" i="1"/>
  <c r="H72" i="1" s="1"/>
  <c r="F70" i="1"/>
  <c r="Y69" i="1"/>
  <c r="X69" i="1"/>
  <c r="W69" i="1"/>
  <c r="W59" i="1" s="1"/>
  <c r="W119" i="1" s="1"/>
  <c r="V69" i="1"/>
  <c r="V59" i="1" s="1"/>
  <c r="V119" i="1" s="1"/>
  <c r="U69" i="1"/>
  <c r="T69" i="1"/>
  <c r="T59" i="1" s="1"/>
  <c r="T119" i="1" s="1"/>
  <c r="S69" i="1"/>
  <c r="R69" i="1"/>
  <c r="Q69" i="1"/>
  <c r="Q59" i="1" s="1"/>
  <c r="P69" i="1"/>
  <c r="O69" i="1"/>
  <c r="N69" i="1"/>
  <c r="N70" i="1" s="1"/>
  <c r="N72" i="1" s="1"/>
  <c r="M69" i="1"/>
  <c r="L69" i="1"/>
  <c r="K69" i="1"/>
  <c r="K70" i="1" s="1"/>
  <c r="K72" i="1" s="1"/>
  <c r="J69" i="1"/>
  <c r="J59" i="1" s="1"/>
  <c r="J119" i="1" s="1"/>
  <c r="I69" i="1"/>
  <c r="H69" i="1"/>
  <c r="G69" i="1"/>
  <c r="F69" i="1"/>
  <c r="E69" i="1"/>
  <c r="E70" i="1" s="1"/>
  <c r="E72" i="1" s="1"/>
  <c r="D69" i="1"/>
  <c r="C69" i="1"/>
  <c r="B69" i="1"/>
  <c r="AA68" i="1"/>
  <c r="Z68" i="1"/>
  <c r="Y67" i="1"/>
  <c r="X67" i="1"/>
  <c r="X70" i="1" s="1"/>
  <c r="X72" i="1" s="1"/>
  <c r="W67" i="1"/>
  <c r="V67" i="1"/>
  <c r="U67" i="1"/>
  <c r="T67" i="1"/>
  <c r="S67" i="1"/>
  <c r="R67" i="1"/>
  <c r="Q67" i="1"/>
  <c r="P67" i="1"/>
  <c r="O67" i="1"/>
  <c r="O57" i="1" s="1"/>
  <c r="N67" i="1"/>
  <c r="M67" i="1"/>
  <c r="L67" i="1"/>
  <c r="L70" i="1" s="1"/>
  <c r="L72" i="1" s="1"/>
  <c r="K67" i="1"/>
  <c r="J67" i="1"/>
  <c r="I67" i="1"/>
  <c r="H67" i="1"/>
  <c r="G67" i="1"/>
  <c r="F67" i="1"/>
  <c r="E67" i="1"/>
  <c r="D67" i="1"/>
  <c r="C67" i="1"/>
  <c r="C57" i="1" s="1"/>
  <c r="B67" i="1"/>
  <c r="Z66" i="1"/>
  <c r="AD63" i="1"/>
  <c r="AB61" i="1"/>
  <c r="AA61" i="1"/>
  <c r="Z61" i="1"/>
  <c r="AD59" i="1"/>
  <c r="X59" i="1"/>
  <c r="P59" i="1"/>
  <c r="N59" i="1"/>
  <c r="N119" i="1" s="1"/>
  <c r="L59" i="1"/>
  <c r="H59" i="1"/>
  <c r="H119" i="1" s="1"/>
  <c r="G59" i="1"/>
  <c r="Y58" i="1"/>
  <c r="Y118" i="1" s="1"/>
  <c r="X58" i="1"/>
  <c r="W58" i="1"/>
  <c r="W118" i="1" s="1"/>
  <c r="V58" i="1"/>
  <c r="V118" i="1" s="1"/>
  <c r="U58" i="1"/>
  <c r="T58" i="1"/>
  <c r="S58" i="1"/>
  <c r="S118" i="1" s="1"/>
  <c r="R58" i="1"/>
  <c r="R118" i="1" s="1"/>
  <c r="Q58" i="1"/>
  <c r="Q118" i="1" s="1"/>
  <c r="P58" i="1"/>
  <c r="P118" i="1" s="1"/>
  <c r="O58" i="1"/>
  <c r="N58" i="1"/>
  <c r="M58" i="1"/>
  <c r="M118" i="1" s="1"/>
  <c r="L58" i="1"/>
  <c r="K58" i="1"/>
  <c r="K118" i="1" s="1"/>
  <c r="J58" i="1"/>
  <c r="J118" i="1" s="1"/>
  <c r="I58" i="1"/>
  <c r="H58" i="1"/>
  <c r="G58" i="1"/>
  <c r="G118" i="1" s="1"/>
  <c r="F58" i="1"/>
  <c r="F118" i="1" s="1"/>
  <c r="E58" i="1"/>
  <c r="E118" i="1" s="1"/>
  <c r="D58" i="1"/>
  <c r="D118" i="1" s="1"/>
  <c r="C58" i="1"/>
  <c r="B58" i="1"/>
  <c r="AD57" i="1"/>
  <c r="W57" i="1"/>
  <c r="T57" i="1"/>
  <c r="Q57" i="1"/>
  <c r="N57" i="1"/>
  <c r="L57" i="1"/>
  <c r="L117" i="1" s="1"/>
  <c r="K57" i="1"/>
  <c r="H57" i="1"/>
  <c r="E57" i="1"/>
  <c r="B57" i="1"/>
  <c r="Y56" i="1"/>
  <c r="X56" i="1"/>
  <c r="W56" i="1"/>
  <c r="V56" i="1"/>
  <c r="V116" i="1" s="1"/>
  <c r="U56" i="1"/>
  <c r="T56" i="1"/>
  <c r="S56" i="1"/>
  <c r="S116" i="1" s="1"/>
  <c r="R56" i="1"/>
  <c r="Q56" i="1"/>
  <c r="P56" i="1"/>
  <c r="O56" i="1"/>
  <c r="N56" i="1"/>
  <c r="M56" i="1"/>
  <c r="L56" i="1"/>
  <c r="K56" i="1"/>
  <c r="K116" i="1" s="1"/>
  <c r="J56" i="1"/>
  <c r="J116" i="1" s="1"/>
  <c r="I56" i="1"/>
  <c r="H56" i="1"/>
  <c r="G56" i="1"/>
  <c r="G116" i="1" s="1"/>
  <c r="F56" i="1"/>
  <c r="E56" i="1"/>
  <c r="D56" i="1"/>
  <c r="C56" i="1"/>
  <c r="B56" i="1"/>
  <c r="Q52" i="1"/>
  <c r="H52" i="1"/>
  <c r="Z51" i="1"/>
  <c r="W50" i="1"/>
  <c r="W52" i="1" s="1"/>
  <c r="T50" i="1"/>
  <c r="T52" i="1" s="1"/>
  <c r="Q50" i="1"/>
  <c r="K50" i="1"/>
  <c r="K52" i="1" s="1"/>
  <c r="H50" i="1"/>
  <c r="G50" i="1"/>
  <c r="G52" i="1" s="1"/>
  <c r="Y49" i="1"/>
  <c r="Y50" i="1" s="1"/>
  <c r="Y52" i="1" s="1"/>
  <c r="X49" i="1"/>
  <c r="W49" i="1"/>
  <c r="V49" i="1"/>
  <c r="U49" i="1"/>
  <c r="T49" i="1"/>
  <c r="S49" i="1"/>
  <c r="R49" i="1"/>
  <c r="R19" i="1" s="1"/>
  <c r="Q49" i="1"/>
  <c r="P49" i="1"/>
  <c r="O49" i="1"/>
  <c r="N49" i="1"/>
  <c r="M49" i="1"/>
  <c r="L49" i="1"/>
  <c r="K49" i="1"/>
  <c r="J49" i="1"/>
  <c r="I49" i="1"/>
  <c r="H49" i="1"/>
  <c r="G49" i="1"/>
  <c r="F49" i="1"/>
  <c r="F19" i="1" s="1"/>
  <c r="E49" i="1"/>
  <c r="D49" i="1"/>
  <c r="C49" i="1"/>
  <c r="B49" i="1"/>
  <c r="AA48" i="1"/>
  <c r="Y47" i="1"/>
  <c r="X47" i="1"/>
  <c r="X50" i="1" s="1"/>
  <c r="X52" i="1" s="1"/>
  <c r="W47" i="1"/>
  <c r="V47" i="1"/>
  <c r="V50" i="1" s="1"/>
  <c r="V52" i="1" s="1"/>
  <c r="U47" i="1"/>
  <c r="U50" i="1" s="1"/>
  <c r="U52" i="1" s="1"/>
  <c r="T47" i="1"/>
  <c r="S47" i="1"/>
  <c r="R47" i="1"/>
  <c r="Q47" i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J47" i="1"/>
  <c r="J50" i="1" s="1"/>
  <c r="J52" i="1" s="1"/>
  <c r="I47" i="1"/>
  <c r="I50" i="1" s="1"/>
  <c r="I52" i="1" s="1"/>
  <c r="H47" i="1"/>
  <c r="G47" i="1"/>
  <c r="F47" i="1"/>
  <c r="E47" i="1"/>
  <c r="E50" i="1" s="1"/>
  <c r="E52" i="1" s="1"/>
  <c r="D47" i="1"/>
  <c r="D50" i="1" s="1"/>
  <c r="D52" i="1" s="1"/>
  <c r="C47" i="1"/>
  <c r="C50" i="1" s="1"/>
  <c r="C52" i="1" s="1"/>
  <c r="B47" i="1"/>
  <c r="Z46" i="1"/>
  <c r="AA46" i="1" s="1"/>
  <c r="Z41" i="1"/>
  <c r="AA41" i="1" s="1"/>
  <c r="W40" i="1"/>
  <c r="W42" i="1" s="1"/>
  <c r="T40" i="1"/>
  <c r="T42" i="1" s="1"/>
  <c r="S40" i="1"/>
  <c r="S42" i="1" s="1"/>
  <c r="P40" i="1"/>
  <c r="P42" i="1" s="1"/>
  <c r="M40" i="1"/>
  <c r="M42" i="1" s="1"/>
  <c r="K40" i="1"/>
  <c r="K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O19" i="1" s="1"/>
  <c r="N39" i="1"/>
  <c r="M39" i="1"/>
  <c r="L39" i="1"/>
  <c r="K39" i="1"/>
  <c r="J39" i="1"/>
  <c r="I39" i="1"/>
  <c r="H39" i="1"/>
  <c r="G39" i="1"/>
  <c r="F39" i="1"/>
  <c r="E39" i="1"/>
  <c r="D39" i="1"/>
  <c r="D40" i="1" s="1"/>
  <c r="D42" i="1" s="1"/>
  <c r="C39" i="1"/>
  <c r="C19" i="1" s="1"/>
  <c r="B39" i="1"/>
  <c r="AA38" i="1"/>
  <c r="Y37" i="1"/>
  <c r="Y40" i="1" s="1"/>
  <c r="Y42" i="1" s="1"/>
  <c r="X37" i="1"/>
  <c r="X40" i="1" s="1"/>
  <c r="X42" i="1" s="1"/>
  <c r="W37" i="1"/>
  <c r="V37" i="1"/>
  <c r="V17" i="1" s="1"/>
  <c r="U37" i="1"/>
  <c r="T37" i="1"/>
  <c r="S37" i="1"/>
  <c r="R37" i="1"/>
  <c r="R40" i="1" s="1"/>
  <c r="R42" i="1" s="1"/>
  <c r="Q37" i="1"/>
  <c r="Q40" i="1" s="1"/>
  <c r="Q42" i="1" s="1"/>
  <c r="P37" i="1"/>
  <c r="O37" i="1"/>
  <c r="N37" i="1"/>
  <c r="N40" i="1" s="1"/>
  <c r="N42" i="1" s="1"/>
  <c r="M37" i="1"/>
  <c r="Z37" i="1" s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C37" i="1"/>
  <c r="B37" i="1"/>
  <c r="AA36" i="1"/>
  <c r="Z36" i="1"/>
  <c r="S32" i="1"/>
  <c r="C32" i="1"/>
  <c r="AB31" i="1"/>
  <c r="AA31" i="1"/>
  <c r="Z31" i="1"/>
  <c r="S30" i="1"/>
  <c r="O30" i="1"/>
  <c r="O32" i="1" s="1"/>
  <c r="N30" i="1"/>
  <c r="N32" i="1" s="1"/>
  <c r="G30" i="1"/>
  <c r="G32" i="1" s="1"/>
  <c r="C30" i="1"/>
  <c r="B30" i="1"/>
  <c r="B32" i="1" s="1"/>
  <c r="Y29" i="1"/>
  <c r="X29" i="1"/>
  <c r="X30" i="1" s="1"/>
  <c r="X32" i="1" s="1"/>
  <c r="W29" i="1"/>
  <c r="V29" i="1"/>
  <c r="V19" i="1" s="1"/>
  <c r="U29" i="1"/>
  <c r="U19" i="1" s="1"/>
  <c r="T29" i="1"/>
  <c r="S29" i="1"/>
  <c r="S19" i="1" s="1"/>
  <c r="R29" i="1"/>
  <c r="Q29" i="1"/>
  <c r="Q30" i="1" s="1"/>
  <c r="Q32" i="1" s="1"/>
  <c r="P29" i="1"/>
  <c r="P19" i="1" s="1"/>
  <c r="O29" i="1"/>
  <c r="N29" i="1"/>
  <c r="Z29" i="1" s="1"/>
  <c r="M29" i="1"/>
  <c r="L29" i="1"/>
  <c r="L30" i="1" s="1"/>
  <c r="L32" i="1" s="1"/>
  <c r="K29" i="1"/>
  <c r="J29" i="1"/>
  <c r="J19" i="1" s="1"/>
  <c r="I29" i="1"/>
  <c r="I19" i="1" s="1"/>
  <c r="H29" i="1"/>
  <c r="G29" i="1"/>
  <c r="G19" i="1" s="1"/>
  <c r="F29" i="1"/>
  <c r="E29" i="1"/>
  <c r="E30" i="1" s="1"/>
  <c r="E32" i="1" s="1"/>
  <c r="D29" i="1"/>
  <c r="D19" i="1" s="1"/>
  <c r="C29" i="1"/>
  <c r="B29" i="1"/>
  <c r="AA29" i="1" s="1"/>
  <c r="AA28" i="1"/>
  <c r="Y27" i="1"/>
  <c r="Y17" i="1" s="1"/>
  <c r="X27" i="1"/>
  <c r="W27" i="1"/>
  <c r="W17" i="1" s="1"/>
  <c r="W20" i="1" s="1"/>
  <c r="W22" i="1" s="1"/>
  <c r="V27" i="1"/>
  <c r="U27" i="1"/>
  <c r="U30" i="1" s="1"/>
  <c r="U32" i="1" s="1"/>
  <c r="T27" i="1"/>
  <c r="T17" i="1" s="1"/>
  <c r="S27" i="1"/>
  <c r="R27" i="1"/>
  <c r="R30" i="1" s="1"/>
  <c r="R32" i="1" s="1"/>
  <c r="Q27" i="1"/>
  <c r="P27" i="1"/>
  <c r="P30" i="1" s="1"/>
  <c r="P32" i="1" s="1"/>
  <c r="O27" i="1"/>
  <c r="O17" i="1" s="1"/>
  <c r="N27" i="1"/>
  <c r="N17" i="1" s="1"/>
  <c r="N20" i="1" s="1"/>
  <c r="N22" i="1" s="1"/>
  <c r="M27" i="1"/>
  <c r="M17" i="1" s="1"/>
  <c r="L27" i="1"/>
  <c r="K27" i="1"/>
  <c r="K17" i="1" s="1"/>
  <c r="K20" i="1" s="1"/>
  <c r="K22" i="1" s="1"/>
  <c r="J27" i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D27" i="1"/>
  <c r="D17" i="1" s="1"/>
  <c r="C27" i="1"/>
  <c r="C17" i="1" s="1"/>
  <c r="B27" i="1"/>
  <c r="B17" i="1" s="1"/>
  <c r="AA26" i="1"/>
  <c r="Z26" i="1"/>
  <c r="AB21" i="1"/>
  <c r="AA21" i="1"/>
  <c r="Y19" i="1"/>
  <c r="W19" i="1"/>
  <c r="T19" i="1"/>
  <c r="N19" i="1"/>
  <c r="M19" i="1"/>
  <c r="K19" i="1"/>
  <c r="H19" i="1"/>
  <c r="B19" i="1"/>
  <c r="Y18" i="1"/>
  <c r="X18" i="1"/>
  <c r="W18" i="1"/>
  <c r="V18" i="1"/>
  <c r="U18" i="1"/>
  <c r="T18" i="1"/>
  <c r="S18" i="1"/>
  <c r="R18" i="1"/>
  <c r="Q18" i="1"/>
  <c r="P18" i="1"/>
  <c r="O18" i="1"/>
  <c r="O118" i="1" s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C18" i="1"/>
  <c r="C118" i="1" s="1"/>
  <c r="B18" i="1"/>
  <c r="X17" i="1"/>
  <c r="U17" i="1"/>
  <c r="S17" i="1"/>
  <c r="R17" i="1"/>
  <c r="R20" i="1" s="1"/>
  <c r="R22" i="1" s="1"/>
  <c r="L17" i="1"/>
  <c r="I17" i="1"/>
  <c r="G17" i="1"/>
  <c r="F17" i="1"/>
  <c r="F20" i="1" s="1"/>
  <c r="F22" i="1" s="1"/>
  <c r="Y16" i="1"/>
  <c r="Y20" i="1" s="1"/>
  <c r="Y22" i="1" s="1"/>
  <c r="X16" i="1"/>
  <c r="W16" i="1"/>
  <c r="W116" i="1" s="1"/>
  <c r="V16" i="1"/>
  <c r="U16" i="1"/>
  <c r="T16" i="1"/>
  <c r="T20" i="1" s="1"/>
  <c r="T22" i="1" s="1"/>
  <c r="S16" i="1"/>
  <c r="R16" i="1"/>
  <c r="R116" i="1" s="1"/>
  <c r="Q16" i="1"/>
  <c r="P16" i="1"/>
  <c r="O16" i="1"/>
  <c r="O116" i="1" s="1"/>
  <c r="N16" i="1"/>
  <c r="M16" i="1"/>
  <c r="Z16" i="1" s="1"/>
  <c r="L16" i="1"/>
  <c r="K16" i="1"/>
  <c r="J16" i="1"/>
  <c r="I16" i="1"/>
  <c r="I116" i="1" s="1"/>
  <c r="H16" i="1"/>
  <c r="G16" i="1"/>
  <c r="F16" i="1"/>
  <c r="E16" i="1"/>
  <c r="D16" i="1"/>
  <c r="C16" i="1"/>
  <c r="B16" i="1"/>
  <c r="C20" i="1" l="1"/>
  <c r="C22" i="1" s="1"/>
  <c r="G20" i="1"/>
  <c r="G22" i="1" s="1"/>
  <c r="S119" i="1"/>
  <c r="S120" i="1" s="1"/>
  <c r="S122" i="1" s="1"/>
  <c r="D20" i="1"/>
  <c r="D22" i="1" s="1"/>
  <c r="AA16" i="1"/>
  <c r="S20" i="1"/>
  <c r="S22" i="1" s="1"/>
  <c r="C117" i="1"/>
  <c r="C60" i="1"/>
  <c r="C62" i="1" s="1"/>
  <c r="O117" i="1"/>
  <c r="O120" i="1" s="1"/>
  <c r="O122" i="1" s="1"/>
  <c r="O60" i="1"/>
  <c r="O62" i="1" s="1"/>
  <c r="U20" i="1"/>
  <c r="U22" i="1" s="1"/>
  <c r="J20" i="1"/>
  <c r="J22" i="1" s="1"/>
  <c r="V20" i="1"/>
  <c r="V22" i="1" s="1"/>
  <c r="AA19" i="1"/>
  <c r="B20" i="1"/>
  <c r="B22" i="1" s="1"/>
  <c r="P119" i="1"/>
  <c r="B119" i="1"/>
  <c r="D119" i="1"/>
  <c r="Z19" i="1"/>
  <c r="H20" i="1"/>
  <c r="H22" i="1" s="1"/>
  <c r="W120" i="1"/>
  <c r="W122" i="1" s="1"/>
  <c r="AB37" i="1"/>
  <c r="Q119" i="1"/>
  <c r="N116" i="1"/>
  <c r="N60" i="1"/>
  <c r="N62" i="1" s="1"/>
  <c r="P17" i="1"/>
  <c r="P20" i="1" s="1"/>
  <c r="P22" i="1" s="1"/>
  <c r="I20" i="1"/>
  <c r="I22" i="1" s="1"/>
  <c r="E60" i="1"/>
  <c r="E62" i="1" s="1"/>
  <c r="E116" i="1"/>
  <c r="Q60" i="1"/>
  <c r="Q62" i="1" s="1"/>
  <c r="Q116" i="1"/>
  <c r="W117" i="1"/>
  <c r="H118" i="1"/>
  <c r="T118" i="1"/>
  <c r="K59" i="1"/>
  <c r="K119" i="1" s="1"/>
  <c r="G80" i="1"/>
  <c r="G82" i="1" s="1"/>
  <c r="B80" i="1"/>
  <c r="B82" i="1" s="1"/>
  <c r="E17" i="1"/>
  <c r="Q17" i="1"/>
  <c r="Q20" i="1" s="1"/>
  <c r="Q22" i="1" s="1"/>
  <c r="L19" i="1"/>
  <c r="L20" i="1" s="1"/>
  <c r="L22" i="1" s="1"/>
  <c r="X19" i="1"/>
  <c r="X20" i="1" s="1"/>
  <c r="X22" i="1" s="1"/>
  <c r="Z39" i="1"/>
  <c r="AA39" i="1" s="1"/>
  <c r="AA40" i="1" s="1"/>
  <c r="AA42" i="1" s="1"/>
  <c r="F57" i="1"/>
  <c r="X57" i="1"/>
  <c r="I118" i="1"/>
  <c r="I240" i="1" s="1"/>
  <c r="U118" i="1"/>
  <c r="AA66" i="1"/>
  <c r="Z67" i="1"/>
  <c r="M57" i="1"/>
  <c r="M70" i="1"/>
  <c r="M72" i="1" s="1"/>
  <c r="Y57" i="1"/>
  <c r="Y70" i="1"/>
  <c r="Y72" i="1" s="1"/>
  <c r="M100" i="1"/>
  <c r="M102" i="1" s="1"/>
  <c r="Y100" i="1"/>
  <c r="Y102" i="1" s="1"/>
  <c r="O100" i="1"/>
  <c r="O102" i="1" s="1"/>
  <c r="J110" i="1"/>
  <c r="J112" i="1" s="1"/>
  <c r="V110" i="1"/>
  <c r="V112" i="1" s="1"/>
  <c r="C116" i="1"/>
  <c r="J131" i="1"/>
  <c r="E142" i="1"/>
  <c r="E144" i="1" s="1"/>
  <c r="E129" i="1"/>
  <c r="E132" i="1" s="1"/>
  <c r="E134" i="1" s="1"/>
  <c r="Q142" i="1"/>
  <c r="Q144" i="1" s="1"/>
  <c r="Q129" i="1"/>
  <c r="Q132" i="1" s="1"/>
  <c r="Q134" i="1" s="1"/>
  <c r="V142" i="1"/>
  <c r="V144" i="1" s="1"/>
  <c r="Z169" i="1"/>
  <c r="AA169" i="1" s="1"/>
  <c r="D240" i="1"/>
  <c r="P240" i="1"/>
  <c r="I57" i="1"/>
  <c r="Z89" i="1"/>
  <c r="Z27" i="1"/>
  <c r="T30" i="1"/>
  <c r="T32" i="1" s="1"/>
  <c r="Q70" i="1"/>
  <c r="Q72" i="1" s="1"/>
  <c r="B162" i="1"/>
  <c r="AB159" i="1"/>
  <c r="H17" i="1"/>
  <c r="M20" i="1"/>
  <c r="M22" i="1" s="1"/>
  <c r="V40" i="1"/>
  <c r="V42" i="1" s="1"/>
  <c r="AB51" i="1"/>
  <c r="AA51" i="1"/>
  <c r="K117" i="1"/>
  <c r="K120" i="1" s="1"/>
  <c r="K122" i="1" s="1"/>
  <c r="L118" i="1"/>
  <c r="X118" i="1"/>
  <c r="D57" i="1"/>
  <c r="D70" i="1"/>
  <c r="D72" i="1" s="1"/>
  <c r="P57" i="1"/>
  <c r="P70" i="1"/>
  <c r="P72" i="1" s="1"/>
  <c r="AA81" i="1"/>
  <c r="H132" i="1"/>
  <c r="H134" i="1" s="1"/>
  <c r="Y129" i="1"/>
  <c r="Y132" i="1" s="1"/>
  <c r="Y134" i="1" s="1"/>
  <c r="P229" i="1"/>
  <c r="H116" i="1"/>
  <c r="H60" i="1"/>
  <c r="H62" i="1" s="1"/>
  <c r="Z58" i="1"/>
  <c r="M59" i="1"/>
  <c r="O119" i="1"/>
  <c r="V30" i="1"/>
  <c r="V32" i="1" s="1"/>
  <c r="Y59" i="1"/>
  <c r="Y119" i="1" s="1"/>
  <c r="C119" i="1"/>
  <c r="C100" i="1"/>
  <c r="C102" i="1" s="1"/>
  <c r="U132" i="1"/>
  <c r="U134" i="1" s="1"/>
  <c r="U142" i="1"/>
  <c r="U144" i="1" s="1"/>
  <c r="U129" i="1"/>
  <c r="F182" i="1"/>
  <c r="F184" i="1" s="1"/>
  <c r="F169" i="1"/>
  <c r="R182" i="1"/>
  <c r="R184" i="1" s="1"/>
  <c r="R169" i="1"/>
  <c r="D241" i="1"/>
  <c r="P231" i="1"/>
  <c r="J17" i="1"/>
  <c r="E19" i="1"/>
  <c r="Q19" i="1"/>
  <c r="O20" i="1"/>
  <c r="O22" i="1" s="1"/>
  <c r="K30" i="1"/>
  <c r="K32" i="1" s="1"/>
  <c r="W30" i="1"/>
  <c r="W32" i="1" s="1"/>
  <c r="I40" i="1"/>
  <c r="I42" i="1" s="1"/>
  <c r="U40" i="1"/>
  <c r="U42" i="1" s="1"/>
  <c r="AB46" i="1"/>
  <c r="K60" i="1"/>
  <c r="K62" i="1" s="1"/>
  <c r="W60" i="1"/>
  <c r="W62" i="1" s="1"/>
  <c r="N117" i="1"/>
  <c r="B118" i="1"/>
  <c r="N118" i="1"/>
  <c r="L60" i="1"/>
  <c r="L62" i="1" s="1"/>
  <c r="B70" i="1"/>
  <c r="B72" i="1" s="1"/>
  <c r="Z69" i="1"/>
  <c r="AA69" i="1" s="1"/>
  <c r="Z77" i="1"/>
  <c r="M80" i="1"/>
  <c r="M82" i="1" s="1"/>
  <c r="J90" i="1"/>
  <c r="J92" i="1" s="1"/>
  <c r="V90" i="1"/>
  <c r="V92" i="1" s="1"/>
  <c r="V238" i="1"/>
  <c r="J30" i="1"/>
  <c r="J32" i="1" s="1"/>
  <c r="Z47" i="1"/>
  <c r="G70" i="1"/>
  <c r="G72" i="1" s="1"/>
  <c r="G57" i="1"/>
  <c r="G117" i="1" s="1"/>
  <c r="C70" i="1"/>
  <c r="C72" i="1" s="1"/>
  <c r="G100" i="1"/>
  <c r="G102" i="1" s="1"/>
  <c r="S100" i="1"/>
  <c r="S102" i="1" s="1"/>
  <c r="D110" i="1"/>
  <c r="D112" i="1" s="1"/>
  <c r="P110" i="1"/>
  <c r="P112" i="1" s="1"/>
  <c r="M129" i="1"/>
  <c r="M229" i="1" s="1"/>
  <c r="C239" i="1"/>
  <c r="AA202" i="1"/>
  <c r="AA204" i="1" s="1"/>
  <c r="J232" i="1"/>
  <c r="J234" i="1" s="1"/>
  <c r="J238" i="1"/>
  <c r="T116" i="1"/>
  <c r="T60" i="1"/>
  <c r="T62" i="1" s="1"/>
  <c r="AA47" i="1"/>
  <c r="AA50" i="1" s="1"/>
  <c r="S70" i="1"/>
  <c r="S72" i="1" s="1"/>
  <c r="S57" i="1"/>
  <c r="S117" i="1" s="1"/>
  <c r="W70" i="1"/>
  <c r="W72" i="1" s="1"/>
  <c r="M30" i="1"/>
  <c r="M32" i="1" s="1"/>
  <c r="Y30" i="1"/>
  <c r="Y32" i="1" s="1"/>
  <c r="M116" i="1"/>
  <c r="Y116" i="1"/>
  <c r="E59" i="1"/>
  <c r="F119" i="1"/>
  <c r="R119" i="1"/>
  <c r="U116" i="1"/>
  <c r="L228" i="1"/>
  <c r="L132" i="1"/>
  <c r="L134" i="1" s="1"/>
  <c r="AA142" i="1"/>
  <c r="AA144" i="1" s="1"/>
  <c r="D172" i="1"/>
  <c r="D174" i="1" s="1"/>
  <c r="D228" i="1"/>
  <c r="P172" i="1"/>
  <c r="P174" i="1" s="1"/>
  <c r="P228" i="1"/>
  <c r="B90" i="1"/>
  <c r="B92" i="1" s="1"/>
  <c r="AA89" i="1"/>
  <c r="Z56" i="1"/>
  <c r="G119" i="1"/>
  <c r="Z87" i="1"/>
  <c r="M90" i="1"/>
  <c r="M92" i="1" s="1"/>
  <c r="G229" i="1"/>
  <c r="G239" i="1" s="1"/>
  <c r="Q241" i="1"/>
  <c r="G120" i="1"/>
  <c r="G122" i="1" s="1"/>
  <c r="Z49" i="1"/>
  <c r="AA49" i="1" s="1"/>
  <c r="R57" i="1"/>
  <c r="J70" i="1"/>
  <c r="J72" i="1" s="1"/>
  <c r="J57" i="1"/>
  <c r="AB41" i="1"/>
  <c r="B117" i="1"/>
  <c r="V70" i="1"/>
  <c r="V72" i="1" s="1"/>
  <c r="V57" i="1"/>
  <c r="AA79" i="1"/>
  <c r="B152" i="1"/>
  <c r="AB149" i="1"/>
  <c r="AA149" i="1"/>
  <c r="F228" i="1"/>
  <c r="R228" i="1"/>
  <c r="D30" i="1"/>
  <c r="D32" i="1" s="1"/>
  <c r="AA37" i="1"/>
  <c r="F50" i="1"/>
  <c r="F52" i="1" s="1"/>
  <c r="R50" i="1"/>
  <c r="R52" i="1" s="1"/>
  <c r="B50" i="1"/>
  <c r="B52" i="1" s="1"/>
  <c r="D116" i="1"/>
  <c r="P116" i="1"/>
  <c r="U57" i="1"/>
  <c r="S60" i="1"/>
  <c r="S62" i="1" s="1"/>
  <c r="AA71" i="1"/>
  <c r="I59" i="1"/>
  <c r="I119" i="1" s="1"/>
  <c r="I241" i="1" s="1"/>
  <c r="U119" i="1"/>
  <c r="O132" i="1"/>
  <c r="O134" i="1" s="1"/>
  <c r="S240" i="1"/>
  <c r="I142" i="1"/>
  <c r="I144" i="1" s="1"/>
  <c r="G228" i="1"/>
  <c r="G172" i="1"/>
  <c r="G174" i="1" s="1"/>
  <c r="S228" i="1"/>
  <c r="H117" i="1"/>
  <c r="H239" i="1" s="1"/>
  <c r="B116" i="1"/>
  <c r="B60" i="1"/>
  <c r="B62" i="1" s="1"/>
  <c r="AE274" i="1" s="1"/>
  <c r="AE275" i="1" s="1"/>
  <c r="AA56" i="1"/>
  <c r="T117" i="1"/>
  <c r="T239" i="1" s="1"/>
  <c r="C40" i="1"/>
  <c r="C42" i="1" s="1"/>
  <c r="O40" i="1"/>
  <c r="O42" i="1" s="1"/>
  <c r="S50" i="1"/>
  <c r="S52" i="1" s="1"/>
  <c r="S80" i="1"/>
  <c r="S82" i="1" s="1"/>
  <c r="K162" i="1"/>
  <c r="K164" i="1" s="1"/>
  <c r="W162" i="1"/>
  <c r="W164" i="1" s="1"/>
  <c r="AA164" i="1"/>
  <c r="X238" i="1"/>
  <c r="J132" i="1"/>
  <c r="J134" i="1" s="1"/>
  <c r="V132" i="1"/>
  <c r="V134" i="1" s="1"/>
  <c r="W172" i="1"/>
  <c r="W174" i="1" s="1"/>
  <c r="E230" i="1"/>
  <c r="E240" i="1" s="1"/>
  <c r="Q230" i="1"/>
  <c r="Q240" i="1" s="1"/>
  <c r="G192" i="1"/>
  <c r="G194" i="1" s="1"/>
  <c r="S192" i="1"/>
  <c r="S194" i="1" s="1"/>
  <c r="F231" i="1"/>
  <c r="R231" i="1"/>
  <c r="B204" i="1"/>
  <c r="AB204" i="1" s="1"/>
  <c r="G212" i="1"/>
  <c r="G214" i="1" s="1"/>
  <c r="S212" i="1"/>
  <c r="S214" i="1" s="1"/>
  <c r="W132" i="1"/>
  <c r="W134" i="1" s="1"/>
  <c r="L172" i="1"/>
  <c r="L174" i="1" s="1"/>
  <c r="X172" i="1"/>
  <c r="X174" i="1" s="1"/>
  <c r="O229" i="1"/>
  <c r="O239" i="1" s="1"/>
  <c r="F230" i="1"/>
  <c r="F240" i="1" s="1"/>
  <c r="R230" i="1"/>
  <c r="R240" i="1" s="1"/>
  <c r="M231" i="1"/>
  <c r="G171" i="1"/>
  <c r="G231" i="1" s="1"/>
  <c r="S171" i="1"/>
  <c r="S231" i="1" s="1"/>
  <c r="S241" i="1" s="1"/>
  <c r="N231" i="1"/>
  <c r="N241" i="1" s="1"/>
  <c r="I229" i="1"/>
  <c r="U229" i="1"/>
  <c r="I182" i="1"/>
  <c r="I184" i="1" s="1"/>
  <c r="G240" i="1"/>
  <c r="M132" i="1"/>
  <c r="M134" i="1" s="1"/>
  <c r="Z168" i="1"/>
  <c r="S229" i="1"/>
  <c r="S239" i="1" s="1"/>
  <c r="H230" i="1"/>
  <c r="H240" i="1" s="1"/>
  <c r="T230" i="1"/>
  <c r="T241" i="1"/>
  <c r="J172" i="1"/>
  <c r="J174" i="1" s="1"/>
  <c r="V172" i="1"/>
  <c r="V174" i="1" s="1"/>
  <c r="L182" i="1"/>
  <c r="L184" i="1" s="1"/>
  <c r="J192" i="1"/>
  <c r="J194" i="1" s="1"/>
  <c r="V192" i="1"/>
  <c r="V194" i="1" s="1"/>
  <c r="B132" i="1"/>
  <c r="AA128" i="1"/>
  <c r="B142" i="1"/>
  <c r="AB139" i="1"/>
  <c r="AA139" i="1"/>
  <c r="C172" i="1"/>
  <c r="C174" i="1" s="1"/>
  <c r="C228" i="1"/>
  <c r="B229" i="1"/>
  <c r="U240" i="1"/>
  <c r="U231" i="1"/>
  <c r="U241" i="1" s="1"/>
  <c r="W239" i="1"/>
  <c r="J240" i="1"/>
  <c r="V240" i="1"/>
  <c r="W231" i="1"/>
  <c r="W241" i="1" s="1"/>
  <c r="J231" i="1"/>
  <c r="J241" i="1" s="1"/>
  <c r="V231" i="1"/>
  <c r="V241" i="1" s="1"/>
  <c r="AA192" i="1"/>
  <c r="AA194" i="1" s="1"/>
  <c r="B214" i="1"/>
  <c r="AB214" i="1" s="1"/>
  <c r="B129" i="1"/>
  <c r="N129" i="1"/>
  <c r="N132" i="1" s="1"/>
  <c r="N134" i="1" s="1"/>
  <c r="K131" i="1"/>
  <c r="K231" i="1" s="1"/>
  <c r="K241" i="1" s="1"/>
  <c r="W131" i="1"/>
  <c r="AA141" i="1"/>
  <c r="AA162" i="1"/>
  <c r="E228" i="1"/>
  <c r="Q228" i="1"/>
  <c r="D229" i="1"/>
  <c r="X229" i="1"/>
  <c r="K230" i="1"/>
  <c r="K240" i="1" s="1"/>
  <c r="W230" i="1"/>
  <c r="W240" i="1" s="1"/>
  <c r="Y231" i="1"/>
  <c r="Z179" i="1"/>
  <c r="AB179" i="1" s="1"/>
  <c r="B194" i="1"/>
  <c r="AB194" i="1" s="1"/>
  <c r="G202" i="1"/>
  <c r="G204" i="1" s="1"/>
  <c r="S202" i="1"/>
  <c r="S204" i="1" s="1"/>
  <c r="AE267" i="1"/>
  <c r="L240" i="1"/>
  <c r="X240" i="1"/>
  <c r="AA179" i="1"/>
  <c r="L231" i="1"/>
  <c r="U182" i="1"/>
  <c r="U184" i="1" s="1"/>
  <c r="AH273" i="1"/>
  <c r="M230" i="1"/>
  <c r="M240" i="1" s="1"/>
  <c r="Z170" i="1"/>
  <c r="Z230" i="1" s="1"/>
  <c r="Y230" i="1"/>
  <c r="Y240" i="1" s="1"/>
  <c r="AH267" i="1"/>
  <c r="G132" i="1"/>
  <c r="G134" i="1" s="1"/>
  <c r="S132" i="1"/>
  <c r="S134" i="1" s="1"/>
  <c r="AA152" i="1"/>
  <c r="AA154" i="1" s="1"/>
  <c r="H228" i="1"/>
  <c r="T228" i="1"/>
  <c r="K229" i="1"/>
  <c r="B230" i="1"/>
  <c r="N230" i="1"/>
  <c r="B231" i="1"/>
  <c r="I228" i="1"/>
  <c r="U228" i="1"/>
  <c r="L229" i="1"/>
  <c r="L239" i="1" s="1"/>
  <c r="C240" i="1"/>
  <c r="O240" i="1"/>
  <c r="H241" i="1"/>
  <c r="U172" i="1"/>
  <c r="U174" i="1" s="1"/>
  <c r="C231" i="1"/>
  <c r="O231" i="1"/>
  <c r="O241" i="1" s="1"/>
  <c r="AG279" i="1"/>
  <c r="K228" i="1"/>
  <c r="W228" i="1"/>
  <c r="AB173" i="1"/>
  <c r="J182" i="1"/>
  <c r="J184" i="1" s="1"/>
  <c r="V182" i="1"/>
  <c r="V184" i="1" s="1"/>
  <c r="M228" i="1"/>
  <c r="Y228" i="1"/>
  <c r="H172" i="1"/>
  <c r="H174" i="1" s="1"/>
  <c r="T172" i="1"/>
  <c r="T174" i="1" s="1"/>
  <c r="B228" i="1"/>
  <c r="N228" i="1"/>
  <c r="O228" i="1"/>
  <c r="E169" i="1"/>
  <c r="Q169" i="1"/>
  <c r="AA189" i="1"/>
  <c r="AA199" i="1"/>
  <c r="AA209" i="1"/>
  <c r="AA212" i="1" s="1"/>
  <c r="AA214" i="1" s="1"/>
  <c r="AA219" i="1"/>
  <c r="AA222" i="1" s="1"/>
  <c r="AA224" i="1" s="1"/>
  <c r="AA170" i="1"/>
  <c r="B182" i="1"/>
  <c r="B184" i="1" s="1"/>
  <c r="AB189" i="1"/>
  <c r="AB199" i="1"/>
  <c r="AB209" i="1"/>
  <c r="AB219" i="1"/>
  <c r="AA178" i="1"/>
  <c r="N172" i="1"/>
  <c r="N174" i="1" s="1"/>
  <c r="Z171" i="1" l="1"/>
  <c r="Q229" i="1"/>
  <c r="Q172" i="1"/>
  <c r="Q174" i="1" s="1"/>
  <c r="H232" i="1"/>
  <c r="H234" i="1" s="1"/>
  <c r="H238" i="1"/>
  <c r="H242" i="1" s="1"/>
  <c r="H244" i="1" s="1"/>
  <c r="B239" i="1"/>
  <c r="K132" i="1"/>
  <c r="K134" i="1" s="1"/>
  <c r="N229" i="1"/>
  <c r="N239" i="1" s="1"/>
  <c r="D238" i="1"/>
  <c r="D232" i="1"/>
  <c r="D234" i="1" s="1"/>
  <c r="AF268" i="1" s="1"/>
  <c r="AF269" i="1" s="1"/>
  <c r="H120" i="1"/>
  <c r="H122" i="1" s="1"/>
  <c r="Z40" i="1"/>
  <c r="E229" i="1"/>
  <c r="E172" i="1"/>
  <c r="E174" i="1" s="1"/>
  <c r="W232" i="1"/>
  <c r="W234" i="1" s="1"/>
  <c r="W238" i="1"/>
  <c r="W242" i="1" s="1"/>
  <c r="W244" i="1" s="1"/>
  <c r="U232" i="1"/>
  <c r="U234" i="1" s="1"/>
  <c r="U238" i="1"/>
  <c r="U242" i="1" s="1"/>
  <c r="U244" i="1" s="1"/>
  <c r="C238" i="1"/>
  <c r="C232" i="1"/>
  <c r="C234" i="1" s="1"/>
  <c r="Z30" i="1"/>
  <c r="AB27" i="1"/>
  <c r="Y117" i="1"/>
  <c r="Y120" i="1" s="1"/>
  <c r="Y122" i="1" s="1"/>
  <c r="Y60" i="1"/>
  <c r="Y62" i="1" s="1"/>
  <c r="E120" i="1"/>
  <c r="E122" i="1" s="1"/>
  <c r="O238" i="1"/>
  <c r="O242" i="1" s="1"/>
  <c r="O244" i="1" s="1"/>
  <c r="O232" i="1"/>
  <c r="O234" i="1" s="1"/>
  <c r="K232" i="1"/>
  <c r="K234" i="1" s="1"/>
  <c r="K238" i="1"/>
  <c r="I232" i="1"/>
  <c r="I234" i="1" s="1"/>
  <c r="I238" i="1"/>
  <c r="V232" i="1"/>
  <c r="V234" i="1" s="1"/>
  <c r="AA52" i="1"/>
  <c r="Z17" i="1"/>
  <c r="N238" i="1"/>
  <c r="Q238" i="1"/>
  <c r="Q232" i="1"/>
  <c r="Q234" i="1" s="1"/>
  <c r="T240" i="1"/>
  <c r="G241" i="1"/>
  <c r="P241" i="1"/>
  <c r="I60" i="1"/>
  <c r="I62" i="1" s="1"/>
  <c r="I117" i="1"/>
  <c r="I120" i="1" s="1"/>
  <c r="I122" i="1" s="1"/>
  <c r="M60" i="1"/>
  <c r="M62" i="1" s="1"/>
  <c r="M117" i="1"/>
  <c r="M239" i="1" s="1"/>
  <c r="Z57" i="1"/>
  <c r="E20" i="1"/>
  <c r="E22" i="1" s="1"/>
  <c r="B238" i="1"/>
  <c r="AB228" i="1"/>
  <c r="AA228" i="1"/>
  <c r="B232" i="1"/>
  <c r="B234" i="1" s="1"/>
  <c r="AE268" i="1" s="1"/>
  <c r="AE269" i="1" s="1"/>
  <c r="AH279" i="1"/>
  <c r="Y229" i="1"/>
  <c r="Y239" i="1" s="1"/>
  <c r="E238" i="1"/>
  <c r="E232" i="1"/>
  <c r="E234" i="1" s="1"/>
  <c r="R238" i="1"/>
  <c r="J60" i="1"/>
  <c r="J62" i="1" s="1"/>
  <c r="J117" i="1"/>
  <c r="AB87" i="1"/>
  <c r="AA87" i="1"/>
  <c r="AA90" i="1" s="1"/>
  <c r="AA92" i="1" s="1"/>
  <c r="L232" i="1"/>
  <c r="L234" i="1" s="1"/>
  <c r="L238" i="1"/>
  <c r="AA82" i="1"/>
  <c r="AA67" i="1"/>
  <c r="AB67" i="1"/>
  <c r="Z182" i="1"/>
  <c r="AE279" i="1"/>
  <c r="B144" i="1"/>
  <c r="AB144" i="1" s="1"/>
  <c r="AB142" i="1"/>
  <c r="R241" i="1"/>
  <c r="X232" i="1"/>
  <c r="X234" i="1" s="1"/>
  <c r="B120" i="1"/>
  <c r="B122" i="1" s="1"/>
  <c r="F232" i="1"/>
  <c r="F234" i="1" s="1"/>
  <c r="F238" i="1"/>
  <c r="X119" i="1"/>
  <c r="X241" i="1" s="1"/>
  <c r="R229" i="1"/>
  <c r="R239" i="1" s="1"/>
  <c r="R172" i="1"/>
  <c r="R174" i="1" s="1"/>
  <c r="AA27" i="1"/>
  <c r="AA30" i="1" s="1"/>
  <c r="AA32" i="1" s="1"/>
  <c r="AA70" i="1"/>
  <c r="AA72" i="1" s="1"/>
  <c r="Z172" i="1"/>
  <c r="AA168" i="1"/>
  <c r="AB168" i="1"/>
  <c r="F241" i="1"/>
  <c r="U60" i="1"/>
  <c r="U62" i="1" s="1"/>
  <c r="U117" i="1"/>
  <c r="U120" i="1" s="1"/>
  <c r="U122" i="1" s="1"/>
  <c r="R117" i="1"/>
  <c r="R120" i="1" s="1"/>
  <c r="R122" i="1" s="1"/>
  <c r="R60" i="1"/>
  <c r="R62" i="1" s="1"/>
  <c r="C120" i="1"/>
  <c r="C122" i="1" s="1"/>
  <c r="L119" i="1"/>
  <c r="L120" i="1" s="1"/>
  <c r="L122" i="1" s="1"/>
  <c r="Z70" i="1"/>
  <c r="C241" i="1"/>
  <c r="B241" i="1"/>
  <c r="Z240" i="1"/>
  <c r="S172" i="1"/>
  <c r="S174" i="1" s="1"/>
  <c r="Z116" i="1"/>
  <c r="AA116" i="1" s="1"/>
  <c r="AA77" i="1"/>
  <c r="AA80" i="1" s="1"/>
  <c r="AB77" i="1"/>
  <c r="AD76" i="1"/>
  <c r="Z80" i="1"/>
  <c r="F229" i="1"/>
  <c r="F172" i="1"/>
  <c r="F174" i="1" s="1"/>
  <c r="P117" i="1"/>
  <c r="P120" i="1" s="1"/>
  <c r="P122" i="1" s="1"/>
  <c r="P60" i="1"/>
  <c r="P62" i="1" s="1"/>
  <c r="N120" i="1"/>
  <c r="N122" i="1" s="1"/>
  <c r="Y232" i="1"/>
  <c r="Y234" i="1" s="1"/>
  <c r="Y238" i="1"/>
  <c r="Y242" i="1" s="1"/>
  <c r="Y244" i="1" s="1"/>
  <c r="N240" i="1"/>
  <c r="B134" i="1"/>
  <c r="AB134" i="1" s="1"/>
  <c r="AB132" i="1"/>
  <c r="S232" i="1"/>
  <c r="S234" i="1" s="1"/>
  <c r="S238" i="1"/>
  <c r="S242" i="1" s="1"/>
  <c r="S244" i="1" s="1"/>
  <c r="B154" i="1"/>
  <c r="AB154" i="1" s="1"/>
  <c r="AB152" i="1"/>
  <c r="M119" i="1"/>
  <c r="M241" i="1" s="1"/>
  <c r="Z59" i="1"/>
  <c r="Z229" i="1"/>
  <c r="AA229" i="1" s="1"/>
  <c r="AB169" i="1"/>
  <c r="M232" i="1"/>
  <c r="M234" i="1" s="1"/>
  <c r="M238" i="1"/>
  <c r="AA230" i="1"/>
  <c r="B240" i="1"/>
  <c r="Z90" i="1"/>
  <c r="T120" i="1"/>
  <c r="T122" i="1" s="1"/>
  <c r="Z118" i="1"/>
  <c r="AA118" i="1" s="1"/>
  <c r="AA58" i="1"/>
  <c r="D117" i="1"/>
  <c r="D239" i="1" s="1"/>
  <c r="D60" i="1"/>
  <c r="D62" i="1" s="1"/>
  <c r="B164" i="1"/>
  <c r="AB164" i="1" s="1"/>
  <c r="AB162" i="1"/>
  <c r="X117" i="1"/>
  <c r="X120" i="1" s="1"/>
  <c r="X122" i="1" s="1"/>
  <c r="X60" i="1"/>
  <c r="X62" i="1" s="1"/>
  <c r="K239" i="1"/>
  <c r="Y241" i="1"/>
  <c r="AA129" i="1"/>
  <c r="AA132" i="1" s="1"/>
  <c r="AA134" i="1" s="1"/>
  <c r="AB129" i="1"/>
  <c r="E117" i="1"/>
  <c r="G232" i="1"/>
  <c r="G234" i="1" s="1"/>
  <c r="G238" i="1"/>
  <c r="P238" i="1"/>
  <c r="P232" i="1"/>
  <c r="P234" i="1" s="1"/>
  <c r="E119" i="1"/>
  <c r="E241" i="1" s="1"/>
  <c r="AB47" i="1"/>
  <c r="Z50" i="1"/>
  <c r="G60" i="1"/>
  <c r="G62" i="1" s="1"/>
  <c r="F117" i="1"/>
  <c r="F120" i="1" s="1"/>
  <c r="F122" i="1" s="1"/>
  <c r="F60" i="1"/>
  <c r="F62" i="1" s="1"/>
  <c r="AA182" i="1"/>
  <c r="AA184" i="1" s="1"/>
  <c r="T232" i="1"/>
  <c r="T234" i="1" s="1"/>
  <c r="T238" i="1"/>
  <c r="T242" i="1" s="1"/>
  <c r="T244" i="1" s="1"/>
  <c r="U239" i="1"/>
  <c r="V117" i="1"/>
  <c r="V60" i="1"/>
  <c r="V62" i="1" s="1"/>
  <c r="Q117" i="1"/>
  <c r="Q120" i="1"/>
  <c r="Q122" i="1" s="1"/>
  <c r="G242" i="1" l="1"/>
  <c r="G244" i="1" s="1"/>
  <c r="AB59" i="1"/>
  <c r="Z119" i="1"/>
  <c r="AA119" i="1" s="1"/>
  <c r="AA59" i="1"/>
  <c r="AB57" i="1"/>
  <c r="Z117" i="1"/>
  <c r="AF57" i="1"/>
  <c r="AA57" i="1"/>
  <c r="AA60" i="1" s="1"/>
  <c r="AA62" i="1" s="1"/>
  <c r="AH274" i="1" s="1"/>
  <c r="AH275" i="1" s="1"/>
  <c r="N242" i="1"/>
  <c r="N244" i="1" s="1"/>
  <c r="X239" i="1"/>
  <c r="X242" i="1" s="1"/>
  <c r="X244" i="1" s="1"/>
  <c r="AB17" i="1"/>
  <c r="AA17" i="1"/>
  <c r="AA20" i="1" s="1"/>
  <c r="AA22" i="1" s="1"/>
  <c r="Z20" i="1"/>
  <c r="I239" i="1"/>
  <c r="I242" i="1" s="1"/>
  <c r="I244" i="1" s="1"/>
  <c r="AB90" i="1"/>
  <c r="Z92" i="1"/>
  <c r="AB92" i="1" s="1"/>
  <c r="D120" i="1"/>
  <c r="D122" i="1" s="1"/>
  <c r="F239" i="1"/>
  <c r="F242" i="1" s="1"/>
  <c r="F244" i="1" s="1"/>
  <c r="AA172" i="1"/>
  <c r="AA174" i="1" s="1"/>
  <c r="AB80" i="1"/>
  <c r="Z82" i="1"/>
  <c r="AB82" i="1" s="1"/>
  <c r="AB172" i="1"/>
  <c r="Z174" i="1"/>
  <c r="AB174" i="1" s="1"/>
  <c r="AB30" i="1"/>
  <c r="Z32" i="1"/>
  <c r="AB32" i="1" s="1"/>
  <c r="L241" i="1"/>
  <c r="L242" i="1" s="1"/>
  <c r="L244" i="1" s="1"/>
  <c r="Z52" i="1"/>
  <c r="AB52" i="1" s="1"/>
  <c r="AB50" i="1"/>
  <c r="AA240" i="1"/>
  <c r="AB70" i="1"/>
  <c r="Z72" i="1"/>
  <c r="AB72" i="1" s="1"/>
  <c r="J120" i="1"/>
  <c r="J122" i="1" s="1"/>
  <c r="J239" i="1"/>
  <c r="J242" i="1" s="1"/>
  <c r="J244" i="1" s="1"/>
  <c r="P239" i="1"/>
  <c r="E239" i="1"/>
  <c r="E242" i="1" s="1"/>
  <c r="E244" i="1" s="1"/>
  <c r="AB40" i="1"/>
  <c r="Z42" i="1"/>
  <c r="AB42" i="1" s="1"/>
  <c r="M242" i="1"/>
  <c r="M244" i="1" s="1"/>
  <c r="R242" i="1"/>
  <c r="R244" i="1" s="1"/>
  <c r="K242" i="1"/>
  <c r="K244" i="1" s="1"/>
  <c r="M120" i="1"/>
  <c r="M122" i="1" s="1"/>
  <c r="Z60" i="1"/>
  <c r="R232" i="1"/>
  <c r="R234" i="1" s="1"/>
  <c r="Q239" i="1"/>
  <c r="V120" i="1"/>
  <c r="V122" i="1" s="1"/>
  <c r="V239" i="1"/>
  <c r="V242" i="1" s="1"/>
  <c r="V244" i="1" s="1"/>
  <c r="Z238" i="1"/>
  <c r="Z120" i="1"/>
  <c r="AB182" i="1"/>
  <c r="Z184" i="1"/>
  <c r="AB184" i="1" s="1"/>
  <c r="B242" i="1"/>
  <c r="B244" i="1" s="1"/>
  <c r="Q242" i="1"/>
  <c r="Q244" i="1" s="1"/>
  <c r="Z231" i="1"/>
  <c r="Z232" i="1" s="1"/>
  <c r="AA171" i="1"/>
  <c r="P242" i="1"/>
  <c r="P244" i="1" s="1"/>
  <c r="Z239" i="1"/>
  <c r="AB239" i="1" s="1"/>
  <c r="AB229" i="1"/>
  <c r="N232" i="1"/>
  <c r="N234" i="1" s="1"/>
  <c r="C242" i="1"/>
  <c r="C244" i="1" s="1"/>
  <c r="D242" i="1"/>
  <c r="D244" i="1" s="1"/>
  <c r="AF280" i="1" s="1"/>
  <c r="AF281" i="1" s="1"/>
  <c r="Z234" i="1" l="1"/>
  <c r="AB234" i="1" s="1"/>
  <c r="AB232" i="1"/>
  <c r="I249" i="1"/>
  <c r="AB120" i="1"/>
  <c r="Z122" i="1"/>
  <c r="AB122" i="1" s="1"/>
  <c r="AB117" i="1"/>
  <c r="AA117" i="1"/>
  <c r="AA120" i="1" s="1"/>
  <c r="AA122" i="1" s="1"/>
  <c r="Z241" i="1"/>
  <c r="AA231" i="1"/>
  <c r="AA232" i="1" s="1"/>
  <c r="AA234" i="1" s="1"/>
  <c r="AB60" i="1"/>
  <c r="Z62" i="1"/>
  <c r="AB20" i="1"/>
  <c r="Z22" i="1"/>
  <c r="AE280" i="1"/>
  <c r="AE281" i="1" s="1"/>
  <c r="AH268" i="1"/>
  <c r="AH269" i="1" s="1"/>
  <c r="AA238" i="1"/>
  <c r="AA239" i="1"/>
  <c r="AG274" i="1" l="1"/>
  <c r="AG275" i="1" s="1"/>
  <c r="AB62" i="1"/>
  <c r="AB241" i="1"/>
  <c r="AA241" i="1"/>
  <c r="AA242" i="1" s="1"/>
  <c r="AA244" i="1" s="1"/>
  <c r="Z242" i="1"/>
  <c r="AG268" i="1"/>
  <c r="AG269" i="1" s="1"/>
  <c r="AB22" i="1"/>
  <c r="AH280" i="1" l="1"/>
  <c r="AH281" i="1" s="1"/>
  <c r="AB242" i="1"/>
  <c r="Z244" i="1"/>
  <c r="AD251" i="1" l="1"/>
  <c r="Z247" i="1"/>
  <c r="AG280" i="1"/>
  <c r="AG281" i="1" s="1"/>
  <c r="AE244" i="1"/>
  <c r="AB244" i="1"/>
  <c r="Z252" i="1"/>
  <c r="AD243" i="1"/>
  <c r="AE243" i="1" s="1"/>
</calcChain>
</file>

<file path=xl/sharedStrings.xml><?xml version="1.0" encoding="utf-8"?>
<sst xmlns="http://schemas.openxmlformats.org/spreadsheetml/2006/main" count="267" uniqueCount="77">
  <si>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</si>
  <si>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</si>
  <si>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</si>
  <si>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</si>
  <si>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</si>
  <si>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November 30,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</si>
  <si>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</si>
  <si>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</si>
  <si>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</si>
  <si>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</si>
  <si>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</si>
  <si>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</si>
  <si>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</si>
  <si>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</si>
  <si>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</si>
  <si>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</si>
  <si>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</si>
  <si>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</si>
  <si>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</si>
  <si>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</si>
  <si>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</si>
  <si>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</si>
  <si>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</si>
  <si>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</si>
  <si>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</si>
  <si>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</si>
  <si>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</si>
  <si>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</si>
  <si>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</si>
  <si>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</si>
  <si>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</si>
  <si>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</si>
  <si>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</si>
  <si>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</si>
  <si>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</si>
  <si>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</si>
  <si>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</si>
  <si>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</si>
  <si>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</si>
  <si>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</si>
  <si>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</si>
  <si>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</si>
  <si>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</si>
  <si>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</si>
  <si>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</si>
  <si>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</si>
  <si>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</si>
  <si>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</si>
  <si>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</si>
  <si>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</si>
  <si>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</si>
  <si>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</si>
  <si>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</si>
  <si>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</si>
  <si>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 IBRD</t>
  </si>
  <si>
    <t xml:space="preserve">      SARO BMB-B-22-009757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</si>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</sst>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0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" fillId="0" borderId="0" xfId="1" applyFont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" fillId="0" borderId="0" xfId="1" applyFont="1" applyFill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11.%20November\FUND%20102%20CO%20AND%20FO%20SAOB%20REPORT%20AS%20OF%20NOVEMBER%2030,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.FUND%20102%20CURRENT%20CONSOLIDATED%20REPORT%20November%203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AOBFIELDOFFICESCURRENT102"/>
      <sheetName val="SAOBCENTRALOFFICE_SARO IBRD"/>
      <sheetName val="SAOBFIELDOFFICESCURRENT_SARO"/>
      <sheetName val="CMFothers-CURRENT"/>
      <sheetName val="SUMMARY PER FUND"/>
      <sheetName val="SUMMARY PER FUND SPECIALPURPOSE"/>
      <sheetName val="SUMMARY CURRENT"/>
    </sheetNames>
    <sheetDataSet>
      <sheetData sheetId="0"/>
      <sheetData sheetId="1">
        <row r="608">
          <cell r="E608">
            <v>4198316000</v>
          </cell>
          <cell r="H608">
            <v>219695225.25000039</v>
          </cell>
          <cell r="I608">
            <v>-3978620774.7499995</v>
          </cell>
          <cell r="J608">
            <v>1221366913.5699997</v>
          </cell>
          <cell r="K608">
            <v>1856307428.48</v>
          </cell>
          <cell r="L608">
            <v>456372713.53999984</v>
          </cell>
          <cell r="M608">
            <v>216674762.32000008</v>
          </cell>
          <cell r="N608">
            <v>1168533875.96</v>
          </cell>
          <cell r="O608">
            <v>1853911483.76</v>
          </cell>
          <cell r="P608">
            <v>453798982.19999987</v>
          </cell>
          <cell r="Q608">
            <v>215418176.79000011</v>
          </cell>
          <cell r="R608">
            <v>3691668035.7099996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321053.07000000007</v>
          </cell>
          <cell r="X608">
            <v>1289765.67</v>
          </cell>
          <cell r="Y608">
            <v>1097895.1000000001</v>
          </cell>
          <cell r="Z608">
            <v>365369.73000000004</v>
          </cell>
          <cell r="AA608">
            <v>1110466.51</v>
          </cell>
          <cell r="AB608">
            <v>237881.02999999991</v>
          </cell>
          <cell r="AC608">
            <v>1018704.500000002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91122972.849999994</v>
          </cell>
          <cell r="L819">
            <v>38834993.849999979</v>
          </cell>
          <cell r="M819">
            <v>259123.28999999911</v>
          </cell>
          <cell r="N819">
            <v>358299259.50999999</v>
          </cell>
          <cell r="O819">
            <v>91122972.849999994</v>
          </cell>
          <cell r="P819">
            <v>38834993.849999979</v>
          </cell>
          <cell r="Q819">
            <v>-82549.710000000894</v>
          </cell>
          <cell r="R819">
            <v>488174676.5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341673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459944.19</v>
          </cell>
          <cell r="M1663">
            <v>1934944.9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12976.189999999999</v>
          </cell>
          <cell r="Z1663">
            <v>0</v>
          </cell>
          <cell r="AA1663">
            <v>446968</v>
          </cell>
          <cell r="AB1663">
            <v>893936</v>
          </cell>
          <cell r="AC1663">
            <v>1041008.9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2823925504</v>
          </cell>
          <cell r="H5010">
            <v>354431.5</v>
          </cell>
          <cell r="I5010">
            <v>-2823571072.5</v>
          </cell>
          <cell r="J5010">
            <v>0</v>
          </cell>
          <cell r="K5010">
            <v>0</v>
          </cell>
          <cell r="L5010">
            <v>0</v>
          </cell>
          <cell r="M5010">
            <v>1971412760.5400002</v>
          </cell>
          <cell r="N5010">
            <v>0</v>
          </cell>
          <cell r="O5010">
            <v>0</v>
          </cell>
          <cell r="P5010">
            <v>0</v>
          </cell>
          <cell r="Q5010">
            <v>1971412760.5400002</v>
          </cell>
          <cell r="R5010">
            <v>1971412760.5400002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70397576</v>
          </cell>
          <cell r="H5045">
            <v>9190500.0800000001</v>
          </cell>
          <cell r="I5045">
            <v>-61207075.920000002</v>
          </cell>
          <cell r="J5045">
            <v>0</v>
          </cell>
          <cell r="K5045">
            <v>0</v>
          </cell>
          <cell r="L5045">
            <v>0</v>
          </cell>
          <cell r="M5045">
            <v>1919705</v>
          </cell>
          <cell r="N5045">
            <v>0</v>
          </cell>
          <cell r="O5045">
            <v>0</v>
          </cell>
          <cell r="P5045">
            <v>0</v>
          </cell>
          <cell r="Q5045">
            <v>1919705</v>
          </cell>
          <cell r="R5045">
            <v>1919705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1919705</v>
          </cell>
        </row>
        <row r="5449">
          <cell r="AE5449">
            <v>6214971039.0400009</v>
          </cell>
        </row>
      </sheetData>
      <sheetData sheetId="2">
        <row r="643">
          <cell r="H643">
            <v>4198316000.000001</v>
          </cell>
          <cell r="J643">
            <v>-3978620774.7499995</v>
          </cell>
          <cell r="W643">
            <v>59059299.199999996</v>
          </cell>
        </row>
        <row r="854">
          <cell r="H854">
            <v>500003000</v>
          </cell>
          <cell r="J854">
            <v>-497446900</v>
          </cell>
          <cell r="W854">
            <v>341673</v>
          </cell>
        </row>
        <row r="1276">
          <cell r="H1276">
            <v>409833000</v>
          </cell>
          <cell r="J1276">
            <v>0</v>
          </cell>
          <cell r="W1276">
            <v>2394889.09</v>
          </cell>
        </row>
      </sheetData>
      <sheetData sheetId="3"/>
      <sheetData sheetId="4">
        <row r="1698">
          <cell r="H1698">
            <v>2894323080</v>
          </cell>
          <cell r="J1698">
            <v>-2884778148.4200001</v>
          </cell>
          <cell r="W1698">
            <v>0</v>
          </cell>
        </row>
      </sheetData>
      <sheetData sheetId="5"/>
      <sheetData sheetId="6">
        <row r="101">
          <cell r="ER101">
            <v>4179842712.2099996</v>
          </cell>
        </row>
        <row r="287">
          <cell r="ER287">
            <v>3691668035.71</v>
          </cell>
        </row>
        <row r="380">
          <cell r="ER380">
            <v>488174676.5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868">
          <cell r="ER1868">
            <v>1973332465.5400002</v>
          </cell>
        </row>
        <row r="2519">
          <cell r="ER2519">
            <v>4179842712.2099996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OBFIELDOFFICESCURRENT102"/>
      <sheetName val="REALLOCATIONCURRENT"/>
      <sheetName val="Pamana-DSWD-LGU"/>
      <sheetName val="SAOBCENTRALOFFICE_SARO IBRD"/>
      <sheetName val="SAOBFIELDOFFICESCURRENT_SARO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"/>
      <sheetName val="SUMMARY PER FUND"/>
      <sheetName val="SUMMARY PER FUND SPECIALPURPOSE"/>
      <sheetName val="SUMMARY CURRENT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>
        <row r="1583">
          <cell r="F1583">
            <v>0</v>
          </cell>
        </row>
      </sheetData>
      <sheetData sheetId="11"/>
      <sheetData sheetId="12"/>
      <sheetData sheetId="13"/>
      <sheetData sheetId="14">
        <row r="27">
          <cell r="Q27">
            <v>59059299.199999988</v>
          </cell>
        </row>
        <row r="57">
          <cell r="Q57">
            <v>2394889.09</v>
          </cell>
        </row>
        <row r="59">
          <cell r="Q59">
            <v>0</v>
          </cell>
        </row>
        <row r="62">
          <cell r="Q62">
            <v>2394889.09</v>
          </cell>
        </row>
        <row r="146">
          <cell r="Q146">
            <v>61795861.289999984</v>
          </cell>
        </row>
      </sheetData>
      <sheetData sheetId="15"/>
      <sheetData sheetId="16"/>
      <sheetData sheetId="17"/>
      <sheetData sheetId="18">
        <row r="287">
          <cell r="Z287">
            <v>28874743.68</v>
          </cell>
        </row>
      </sheetData>
      <sheetData sheetId="19">
        <row r="194">
          <cell r="BF194">
            <v>23305.16</v>
          </cell>
        </row>
      </sheetData>
      <sheetData sheetId="20">
        <row r="194">
          <cell r="BF194">
            <v>5028.2799999999988</v>
          </cell>
        </row>
      </sheetData>
      <sheetData sheetId="21">
        <row r="287">
          <cell r="Z287">
            <v>26479061.020000003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82"/>
  <sheetViews>
    <sheetView showGridLines="0" tabSelected="1" view="pageBreakPreview" zoomScaleNormal="100" zoomScaleSheetLayoutView="100" workbookViewId="0">
      <pane xSplit="1" ySplit="10" topLeftCell="B239" activePane="bottomRight" state="frozen"/>
      <selection activeCell="AE258" activeCellId="2" sqref="A125 AD258 AE258"/>
      <selection pane="topRight" activeCell="AE258" activeCellId="2" sqref="A125 AD258 AE258"/>
      <selection pane="bottomLeft" activeCell="AE258" activeCellId="2" sqref="A125 AD258 AE258"/>
      <selection pane="bottomRight" activeCell="Z255" sqref="Z255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6" customWidth="1"/>
    <col min="3" max="3" width="21" style="86" customWidth="1"/>
    <col min="4" max="4" width="20.28515625" style="86" customWidth="1"/>
    <col min="5" max="20" width="21" style="86" hidden="1" customWidth="1"/>
    <col min="21" max="21" width="21" style="87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8.5703125" style="4" bestFit="1" customWidth="1"/>
    <col min="29" max="29" width="9.5703125" style="4" customWidth="1"/>
    <col min="30" max="30" width="23.7109375" style="4" bestFit="1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7.5703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7" t="s">
        <v>15</v>
      </c>
      <c r="K9" s="27" t="s">
        <v>15</v>
      </c>
      <c r="L9" s="27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6" t="s">
        <v>19</v>
      </c>
      <c r="K10" s="36" t="s">
        <v>20</v>
      </c>
      <c r="L10" s="36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222251325.25000039</v>
      </c>
      <c r="D17" s="46">
        <f t="shared" si="0"/>
        <v>-4476067674.75</v>
      </c>
      <c r="E17" s="46">
        <f t="shared" si="0"/>
        <v>1579666173.0799997</v>
      </c>
      <c r="F17" s="46">
        <f t="shared" si="0"/>
        <v>1947430401.3299999</v>
      </c>
      <c r="G17" s="46">
        <f t="shared" si="0"/>
        <v>495207707.38999981</v>
      </c>
      <c r="H17" s="46">
        <f t="shared" si="0"/>
        <v>216933885.61000007</v>
      </c>
      <c r="I17" s="46">
        <f t="shared" si="0"/>
        <v>1526833135.47</v>
      </c>
      <c r="J17" s="46">
        <f t="shared" si="0"/>
        <v>1945034456.6099999</v>
      </c>
      <c r="K17" s="46">
        <f t="shared" si="0"/>
        <v>492633976.04999983</v>
      </c>
      <c r="L17" s="46">
        <f>L27+L37+L47</f>
        <v>215335627.0800001</v>
      </c>
      <c r="M17" s="46">
        <f>M27+M37+M47</f>
        <v>4179842712.2099996</v>
      </c>
      <c r="N17" s="46">
        <f>N27+N37+N47</f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321053.07000000007</v>
      </c>
      <c r="S17" s="46">
        <f t="shared" si="0"/>
        <v>1289765.67</v>
      </c>
      <c r="T17" s="46">
        <f t="shared" si="0"/>
        <v>1097895.1000000001</v>
      </c>
      <c r="U17" s="46">
        <f t="shared" si="0"/>
        <v>365369.73000000004</v>
      </c>
      <c r="V17" s="46">
        <f t="shared" si="0"/>
        <v>1110466.51</v>
      </c>
      <c r="W17" s="46">
        <f t="shared" si="0"/>
        <v>579554.02999999991</v>
      </c>
      <c r="X17" s="46">
        <f t="shared" si="0"/>
        <v>1018704.500000002</v>
      </c>
      <c r="Y17" s="46">
        <f t="shared" si="0"/>
        <v>0</v>
      </c>
      <c r="Z17" s="46">
        <f>SUM(M17:Y17)</f>
        <v>4239243684.4100003</v>
      </c>
      <c r="AA17" s="46">
        <f>B17-Z17</f>
        <v>459075315.58999968</v>
      </c>
      <c r="AB17" s="54">
        <f t="shared" ref="AB17:AB22" si="1">Z17/B17</f>
        <v>0.90228945382593229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222251325.25000039</v>
      </c>
      <c r="D20" s="56">
        <f>SUM(D16:D19)</f>
        <v>-4476067674.75</v>
      </c>
      <c r="E20" s="56">
        <f>SUM(E16:E19)</f>
        <v>1579666173.0799997</v>
      </c>
      <c r="F20" s="56">
        <f t="shared" ref="F20:AA20" si="2">SUM(F16:F19)</f>
        <v>1947430401.3299999</v>
      </c>
      <c r="G20" s="56">
        <f t="shared" si="2"/>
        <v>495207707.38999981</v>
      </c>
      <c r="H20" s="56">
        <f t="shared" si="2"/>
        <v>216933885.61000007</v>
      </c>
      <c r="I20" s="56">
        <f t="shared" si="2"/>
        <v>1526833135.47</v>
      </c>
      <c r="J20" s="56">
        <f t="shared" si="2"/>
        <v>1945034456.6099999</v>
      </c>
      <c r="K20" s="56">
        <f t="shared" si="2"/>
        <v>492633976.04999983</v>
      </c>
      <c r="L20" s="56">
        <f t="shared" si="2"/>
        <v>215335627.0800001</v>
      </c>
      <c r="M20" s="56">
        <f t="shared" si="2"/>
        <v>4179842712.2099996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321053.07000000007</v>
      </c>
      <c r="S20" s="56">
        <f t="shared" si="2"/>
        <v>1289765.67</v>
      </c>
      <c r="T20" s="56">
        <f t="shared" si="2"/>
        <v>1097895.1000000001</v>
      </c>
      <c r="U20" s="56">
        <f t="shared" si="2"/>
        <v>365369.73000000004</v>
      </c>
      <c r="V20" s="56">
        <f t="shared" si="2"/>
        <v>1110466.51</v>
      </c>
      <c r="W20" s="56">
        <f t="shared" si="2"/>
        <v>579554.02999999991</v>
      </c>
      <c r="X20" s="56">
        <f t="shared" si="2"/>
        <v>1018704.500000002</v>
      </c>
      <c r="Y20" s="56">
        <f t="shared" si="2"/>
        <v>0</v>
      </c>
      <c r="Z20" s="56">
        <f t="shared" si="2"/>
        <v>4239243684.4100003</v>
      </c>
      <c r="AA20" s="56">
        <f t="shared" si="2"/>
        <v>459075315.58999968</v>
      </c>
      <c r="AB20" s="57">
        <f t="shared" si="1"/>
        <v>0.90228945382593229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222251325.25000039</v>
      </c>
      <c r="D22" s="56">
        <f>D21+D20</f>
        <v>-4476067674.75</v>
      </c>
      <c r="E22" s="56">
        <f>E21+E20</f>
        <v>1579666173.0799997</v>
      </c>
      <c r="F22" s="56">
        <f t="shared" ref="F22:AA22" si="3">F21+F20</f>
        <v>1947430401.3299999</v>
      </c>
      <c r="G22" s="56">
        <f t="shared" si="3"/>
        <v>495207707.38999981</v>
      </c>
      <c r="H22" s="56">
        <f t="shared" si="3"/>
        <v>216933885.61000007</v>
      </c>
      <c r="I22" s="56">
        <f t="shared" si="3"/>
        <v>1526833135.47</v>
      </c>
      <c r="J22" s="56">
        <f t="shared" si="3"/>
        <v>1945034456.6099999</v>
      </c>
      <c r="K22" s="56">
        <f t="shared" si="3"/>
        <v>492633976.04999983</v>
      </c>
      <c r="L22" s="56">
        <f t="shared" si="3"/>
        <v>215335627.0800001</v>
      </c>
      <c r="M22" s="56">
        <f t="shared" si="3"/>
        <v>4179842712.2099996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321053.07000000007</v>
      </c>
      <c r="S22" s="56">
        <f t="shared" si="3"/>
        <v>1289765.67</v>
      </c>
      <c r="T22" s="56">
        <f t="shared" si="3"/>
        <v>1097895.1000000001</v>
      </c>
      <c r="U22" s="56">
        <f t="shared" si="3"/>
        <v>365369.73000000004</v>
      </c>
      <c r="V22" s="56">
        <f t="shared" si="3"/>
        <v>1110466.51</v>
      </c>
      <c r="W22" s="56">
        <f t="shared" si="3"/>
        <v>579554.02999999991</v>
      </c>
      <c r="X22" s="56">
        <f t="shared" si="3"/>
        <v>1018704.500000002</v>
      </c>
      <c r="Y22" s="56">
        <f t="shared" si="3"/>
        <v>0</v>
      </c>
      <c r="Z22" s="56">
        <f t="shared" si="3"/>
        <v>4239243684.4100003</v>
      </c>
      <c r="AA22" s="56">
        <f t="shared" si="3"/>
        <v>459075315.58999968</v>
      </c>
      <c r="AB22" s="57">
        <f t="shared" si="1"/>
        <v>0.90228945382593229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219695225.25000039</v>
      </c>
      <c r="D27" s="46">
        <f>[1]consoCURRENT!I608</f>
        <v>-3978620774.7499995</v>
      </c>
      <c r="E27" s="46">
        <f>[1]consoCURRENT!J608</f>
        <v>1221366913.5699997</v>
      </c>
      <c r="F27" s="46">
        <f>[1]consoCURRENT!K608</f>
        <v>1856307428.48</v>
      </c>
      <c r="G27" s="46">
        <f>[1]consoCURRENT!L608</f>
        <v>456372713.53999984</v>
      </c>
      <c r="H27" s="46">
        <f>[1]consoCURRENT!M608</f>
        <v>216674762.32000008</v>
      </c>
      <c r="I27" s="46">
        <f>[1]consoCURRENT!N608</f>
        <v>1168533875.96</v>
      </c>
      <c r="J27" s="46">
        <f>[1]consoCURRENT!O608</f>
        <v>1853911483.76</v>
      </c>
      <c r="K27" s="46">
        <f>[1]consoCURRENT!P608</f>
        <v>453798982.19999987</v>
      </c>
      <c r="L27" s="46">
        <f>[1]consoCURRENT!Q608</f>
        <v>215418176.79000011</v>
      </c>
      <c r="M27" s="46">
        <f>[1]consoCURRENT!R608</f>
        <v>3691668035.7099996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321053.07000000007</v>
      </c>
      <c r="S27" s="46">
        <f>[1]consoCURRENT!X608</f>
        <v>1289765.67</v>
      </c>
      <c r="T27" s="46">
        <f>[1]consoCURRENT!Y608</f>
        <v>1097895.1000000001</v>
      </c>
      <c r="U27" s="46">
        <f>[1]consoCURRENT!Z608</f>
        <v>365369.73000000004</v>
      </c>
      <c r="V27" s="46">
        <f>[1]consoCURRENT!AA608</f>
        <v>1110466.51</v>
      </c>
      <c r="W27" s="46">
        <f>[1]consoCURRENT!AB608</f>
        <v>237881.02999999991</v>
      </c>
      <c r="X27" s="46">
        <f>[1]consoCURRENT!AC608</f>
        <v>1018704.500000002</v>
      </c>
      <c r="Y27" s="46">
        <f>[1]consoCURRENT!AD608</f>
        <v>0</v>
      </c>
      <c r="Z27" s="46">
        <f>SUM(M27:Y27)</f>
        <v>3750727334.9100003</v>
      </c>
      <c r="AA27" s="46">
        <f>B27-Z27</f>
        <v>447588665.08999968</v>
      </c>
      <c r="AB27" s="54">
        <f t="shared" ref="AB27:AB32" si="4">Z27/B27</f>
        <v>0.89338852409156444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219695225.25000039</v>
      </c>
      <c r="D30" s="56">
        <f t="shared" si="5"/>
        <v>-3978620774.7499995</v>
      </c>
      <c r="E30" s="56">
        <f t="shared" si="5"/>
        <v>1221366913.5699997</v>
      </c>
      <c r="F30" s="56">
        <f t="shared" si="5"/>
        <v>1856307428.48</v>
      </c>
      <c r="G30" s="56">
        <f t="shared" si="5"/>
        <v>456372713.53999984</v>
      </c>
      <c r="H30" s="56">
        <f t="shared" si="5"/>
        <v>216674762.32000008</v>
      </c>
      <c r="I30" s="56">
        <f t="shared" si="5"/>
        <v>1168533875.96</v>
      </c>
      <c r="J30" s="56">
        <f t="shared" si="5"/>
        <v>1853911483.76</v>
      </c>
      <c r="K30" s="56">
        <f t="shared" si="5"/>
        <v>453798982.19999987</v>
      </c>
      <c r="L30" s="56">
        <f t="shared" si="5"/>
        <v>215418176.79000011</v>
      </c>
      <c r="M30" s="56">
        <f t="shared" si="5"/>
        <v>3691668035.7099996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321053.07000000007</v>
      </c>
      <c r="S30" s="56">
        <f t="shared" si="5"/>
        <v>1289765.67</v>
      </c>
      <c r="T30" s="56">
        <f t="shared" si="5"/>
        <v>1097895.1000000001</v>
      </c>
      <c r="U30" s="56">
        <f t="shared" si="5"/>
        <v>365369.73000000004</v>
      </c>
      <c r="V30" s="56">
        <f t="shared" si="5"/>
        <v>1110466.51</v>
      </c>
      <c r="W30" s="56">
        <f t="shared" si="5"/>
        <v>237881.02999999991</v>
      </c>
      <c r="X30" s="56">
        <f t="shared" si="5"/>
        <v>1018704.500000002</v>
      </c>
      <c r="Y30" s="56">
        <f t="shared" si="5"/>
        <v>0</v>
      </c>
      <c r="Z30" s="56">
        <f>SUM(Z26:Z29)</f>
        <v>3750727334.9100003</v>
      </c>
      <c r="AA30" s="56">
        <f>SUM(AA26:AA29)</f>
        <v>447588665.08999968</v>
      </c>
      <c r="AB30" s="57">
        <f t="shared" si="4"/>
        <v>0.89338852409156444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219695225.25000039</v>
      </c>
      <c r="D32" s="56">
        <f t="shared" si="6"/>
        <v>-3978620774.7499995</v>
      </c>
      <c r="E32" s="56">
        <f t="shared" si="6"/>
        <v>1221366913.5699997</v>
      </c>
      <c r="F32" s="56">
        <f t="shared" si="6"/>
        <v>1856307428.48</v>
      </c>
      <c r="G32" s="56">
        <f t="shared" si="6"/>
        <v>456372713.53999984</v>
      </c>
      <c r="H32" s="56">
        <f t="shared" si="6"/>
        <v>216674762.32000008</v>
      </c>
      <c r="I32" s="56">
        <f t="shared" si="6"/>
        <v>1168533875.96</v>
      </c>
      <c r="J32" s="56">
        <f t="shared" si="6"/>
        <v>1853911483.76</v>
      </c>
      <c r="K32" s="56">
        <f t="shared" si="6"/>
        <v>453798982.19999987</v>
      </c>
      <c r="L32" s="56">
        <f t="shared" si="6"/>
        <v>215418176.79000011</v>
      </c>
      <c r="M32" s="56">
        <f>M31+M30</f>
        <v>3691668035.7099996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321053.07000000007</v>
      </c>
      <c r="S32" s="56">
        <f t="shared" si="6"/>
        <v>1289765.67</v>
      </c>
      <c r="T32" s="56">
        <f t="shared" si="6"/>
        <v>1097895.1000000001</v>
      </c>
      <c r="U32" s="56">
        <f t="shared" si="6"/>
        <v>365369.73000000004</v>
      </c>
      <c r="V32" s="56">
        <f t="shared" si="6"/>
        <v>1110466.51</v>
      </c>
      <c r="W32" s="56">
        <f t="shared" si="6"/>
        <v>237881.02999999991</v>
      </c>
      <c r="X32" s="56">
        <f t="shared" si="6"/>
        <v>1018704.500000002</v>
      </c>
      <c r="Y32" s="56">
        <f t="shared" si="6"/>
        <v>0</v>
      </c>
      <c r="Z32" s="56">
        <f>Z31+Z30</f>
        <v>3750727334.9100003</v>
      </c>
      <c r="AA32" s="56">
        <f>AA31+AA30</f>
        <v>447588665.08999968</v>
      </c>
      <c r="AB32" s="57">
        <f t="shared" si="4"/>
        <v>0.89338852409156444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91122972.849999994</v>
      </c>
      <c r="G37" s="46">
        <f>[1]consoCURRENT!L819</f>
        <v>38834993.849999979</v>
      </c>
      <c r="H37" s="46">
        <f>[1]consoCURRENT!M819</f>
        <v>259123.28999999911</v>
      </c>
      <c r="I37" s="46">
        <f>[1]consoCURRENT!N819</f>
        <v>358299259.50999999</v>
      </c>
      <c r="J37" s="46">
        <f>[1]consoCURRENT!O819</f>
        <v>91122972.849999994</v>
      </c>
      <c r="K37" s="46">
        <f>[1]consoCURRENT!P819</f>
        <v>38834993.849999979</v>
      </c>
      <c r="L37" s="46">
        <f>[1]consoCURRENT!Q819</f>
        <v>-82549.710000000894</v>
      </c>
      <c r="M37" s="46">
        <f>[1]consoCURRENT!R819</f>
        <v>488174676.5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341673</v>
      </c>
      <c r="X37" s="46">
        <f>[1]consoCURRENT!AC819</f>
        <v>0</v>
      </c>
      <c r="Y37" s="46">
        <f>[1]consoCURRENT!AD819</f>
        <v>0</v>
      </c>
      <c r="Z37" s="46">
        <f>SUM(M37:Y37)</f>
        <v>488516349.5</v>
      </c>
      <c r="AA37" s="46">
        <f>B37-Z37</f>
        <v>11486650.5</v>
      </c>
      <c r="AB37" s="54">
        <f>Z37/B37</f>
        <v>0.97702683683897895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91122972.849999994</v>
      </c>
      <c r="G40" s="56">
        <f t="shared" si="7"/>
        <v>38834993.849999979</v>
      </c>
      <c r="H40" s="56">
        <f t="shared" si="7"/>
        <v>259123.28999999911</v>
      </c>
      <c r="I40" s="56">
        <f t="shared" si="7"/>
        <v>358299259.50999999</v>
      </c>
      <c r="J40" s="56">
        <f t="shared" si="7"/>
        <v>91122972.849999994</v>
      </c>
      <c r="K40" s="56">
        <f t="shared" si="7"/>
        <v>38834993.849999979</v>
      </c>
      <c r="L40" s="56">
        <f t="shared" si="7"/>
        <v>-82549.710000000894</v>
      </c>
      <c r="M40" s="56">
        <f t="shared" si="7"/>
        <v>488174676.5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341673</v>
      </c>
      <c r="X40" s="56">
        <f t="shared" si="7"/>
        <v>0</v>
      </c>
      <c r="Y40" s="56">
        <f t="shared" si="7"/>
        <v>0</v>
      </c>
      <c r="Z40" s="56">
        <f>SUM(Z36:Z39)</f>
        <v>488516349.5</v>
      </c>
      <c r="AA40" s="56">
        <f>SUM(AA36:AA39)</f>
        <v>11486650.5</v>
      </c>
      <c r="AB40" s="57">
        <f>Z40/B40</f>
        <v>0.97702683683897895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91122972.849999994</v>
      </c>
      <c r="G42" s="56">
        <f t="shared" si="8"/>
        <v>38834993.849999979</v>
      </c>
      <c r="H42" s="56">
        <f t="shared" si="8"/>
        <v>259123.28999999911</v>
      </c>
      <c r="I42" s="56">
        <f t="shared" si="8"/>
        <v>358299259.50999999</v>
      </c>
      <c r="J42" s="56">
        <f t="shared" si="8"/>
        <v>91122972.849999994</v>
      </c>
      <c r="K42" s="56">
        <f t="shared" si="8"/>
        <v>38834993.849999979</v>
      </c>
      <c r="L42" s="56">
        <f t="shared" si="8"/>
        <v>-82549.710000000894</v>
      </c>
      <c r="M42" s="56">
        <f t="shared" si="8"/>
        <v>488174676.5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341673</v>
      </c>
      <c r="X42" s="56">
        <f t="shared" si="8"/>
        <v>0</v>
      </c>
      <c r="Y42" s="56">
        <f t="shared" si="8"/>
        <v>0</v>
      </c>
      <c r="Z42" s="56">
        <f>Z41+Z40</f>
        <v>488516349.5</v>
      </c>
      <c r="AA42" s="56">
        <f>AA41+AA40</f>
        <v>11486650.5</v>
      </c>
      <c r="AB42" s="57">
        <f>Z42/B42</f>
        <v>0.97702683683897895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20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459944.19</v>
      </c>
      <c r="H57" s="46">
        <f t="shared" si="11"/>
        <v>1934944.9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12976.189999999999</v>
      </c>
      <c r="U57" s="46">
        <f t="shared" si="11"/>
        <v>0</v>
      </c>
      <c r="V57" s="46">
        <f t="shared" si="11"/>
        <v>446968</v>
      </c>
      <c r="W57" s="46">
        <f t="shared" si="11"/>
        <v>893936</v>
      </c>
      <c r="X57" s="46">
        <f t="shared" si="11"/>
        <v>1041008.9</v>
      </c>
      <c r="Y57" s="46">
        <f t="shared" si="11"/>
        <v>0</v>
      </c>
      <c r="Z57" s="46">
        <f>SUM(M57:Y57)</f>
        <v>2394889.09</v>
      </c>
      <c r="AA57" s="46">
        <f>B57-Z57</f>
        <v>258595110.91</v>
      </c>
      <c r="AB57" s="54">
        <f>Z57/B57</f>
        <v>9.1761718456645838E-3</v>
      </c>
      <c r="AC57" s="47"/>
      <c r="AD57" s="63">
        <f>'[2]sum-co'!Q57+'[1]CMFothers-CURRENT'!EM566</f>
        <v>2394889.09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'[2]sum-co'!Q59+'[1]CMFothers-CURRENT'!EO566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459944.19</v>
      </c>
      <c r="H60" s="56">
        <f t="shared" si="12"/>
        <v>1934944.9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12976.189999999999</v>
      </c>
      <c r="U60" s="56">
        <f t="shared" si="12"/>
        <v>0</v>
      </c>
      <c r="V60" s="56">
        <f t="shared" si="12"/>
        <v>446968</v>
      </c>
      <c r="W60" s="56">
        <f t="shared" si="12"/>
        <v>893936</v>
      </c>
      <c r="X60" s="56">
        <f t="shared" si="12"/>
        <v>1041008.9</v>
      </c>
      <c r="Y60" s="56">
        <f t="shared" si="12"/>
        <v>0</v>
      </c>
      <c r="Z60" s="56">
        <f>SUM(Z56:Z59)</f>
        <v>2394889.09</v>
      </c>
      <c r="AA60" s="56">
        <f>SUM(AA56:AA59)</f>
        <v>407438110.90999997</v>
      </c>
      <c r="AB60" s="57">
        <f>Z60/B60</f>
        <v>5.8435730895267093E-3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459944.19</v>
      </c>
      <c r="H62" s="56">
        <f t="shared" si="13"/>
        <v>1934944.9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12976.189999999999</v>
      </c>
      <c r="U62" s="56">
        <f t="shared" si="13"/>
        <v>0</v>
      </c>
      <c r="V62" s="56">
        <f t="shared" si="13"/>
        <v>446968</v>
      </c>
      <c r="W62" s="56">
        <f t="shared" si="13"/>
        <v>893936</v>
      </c>
      <c r="X62" s="56">
        <f t="shared" si="13"/>
        <v>1041008.9</v>
      </c>
      <c r="Y62" s="56">
        <f t="shared" si="13"/>
        <v>0</v>
      </c>
      <c r="Z62" s="56">
        <f>Z61+Z60</f>
        <v>2394889.09</v>
      </c>
      <c r="AA62" s="56">
        <f>AA61+AA60</f>
        <v>407438110.90999997</v>
      </c>
      <c r="AB62" s="57">
        <f>Z62/B62</f>
        <v>5.8435730895267093E-3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'[2]sum-co'!Q62+'[1]CMFothers-CURRENT'!ER566</f>
        <v>2394889.09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2394889.09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459944.19</v>
      </c>
      <c r="H77" s="46">
        <f>[1]consoCURRENT!M1663</f>
        <v>1934944.9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12976.189999999999</v>
      </c>
      <c r="U77" s="46">
        <f>[1]consoCURRENT!Z1663</f>
        <v>0</v>
      </c>
      <c r="V77" s="46">
        <f>[1]consoCURRENT!AA1663</f>
        <v>446968</v>
      </c>
      <c r="W77" s="46">
        <f>[1]consoCURRENT!AB1663</f>
        <v>893936</v>
      </c>
      <c r="X77" s="46">
        <f>[1]consoCURRENT!AC1663</f>
        <v>1041008.9</v>
      </c>
      <c r="Y77" s="46">
        <f>[1]consoCURRENT!AD1663</f>
        <v>0</v>
      </c>
      <c r="Z77" s="46">
        <f>SUM(M77:Y77)</f>
        <v>2394889.09</v>
      </c>
      <c r="AA77" s="46">
        <f>B77-Z77</f>
        <v>258595110.91</v>
      </c>
      <c r="AB77" s="54">
        <f>Z77/B77</f>
        <v>9.1761718456645838E-3</v>
      </c>
      <c r="AC77" s="47"/>
    </row>
    <row r="78" spans="1:30" s="48" customFormat="1" ht="18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459944.19</v>
      </c>
      <c r="H80" s="56">
        <f t="shared" si="16"/>
        <v>1934944.9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12976.189999999999</v>
      </c>
      <c r="U80" s="56">
        <f t="shared" si="16"/>
        <v>0</v>
      </c>
      <c r="V80" s="56">
        <f t="shared" si="16"/>
        <v>446968</v>
      </c>
      <c r="W80" s="56">
        <f t="shared" si="16"/>
        <v>893936</v>
      </c>
      <c r="X80" s="56">
        <f t="shared" si="16"/>
        <v>1041008.9</v>
      </c>
      <c r="Y80" s="56">
        <f t="shared" si="16"/>
        <v>0</v>
      </c>
      <c r="Z80" s="56">
        <f>SUM(Z76:Z79)</f>
        <v>2394889.09</v>
      </c>
      <c r="AA80" s="56">
        <f>SUM(AA76:AA79)</f>
        <v>407438110.90999997</v>
      </c>
      <c r="AB80" s="57">
        <f>Z80/B80</f>
        <v>5.8435730895267093E-3</v>
      </c>
      <c r="AC80" s="47"/>
    </row>
    <row r="81" spans="1:29" s="48" customFormat="1" ht="18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459944.19</v>
      </c>
      <c r="H82" s="56">
        <f t="shared" si="17"/>
        <v>1934944.9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12976.189999999999</v>
      </c>
      <c r="U82" s="56">
        <f t="shared" si="17"/>
        <v>0</v>
      </c>
      <c r="V82" s="56">
        <f t="shared" si="17"/>
        <v>446968</v>
      </c>
      <c r="W82" s="56">
        <f t="shared" si="17"/>
        <v>893936</v>
      </c>
      <c r="X82" s="56">
        <f t="shared" si="17"/>
        <v>1041008.9</v>
      </c>
      <c r="Y82" s="56">
        <f t="shared" si="17"/>
        <v>0</v>
      </c>
      <c r="Z82" s="56">
        <f>Z81+Z80</f>
        <v>2394889.09</v>
      </c>
      <c r="AA82" s="56">
        <f>AA81+AA80</f>
        <v>407438110.90999997</v>
      </c>
      <c r="AB82" s="57">
        <f>Z82/B82</f>
        <v>5.8435730895267093E-3</v>
      </c>
      <c r="AC82" s="59"/>
    </row>
    <row r="83" spans="1:29" s="48" customFormat="1" ht="15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customHeight="1" x14ac:dyDescent="0.2">
      <c r="A117" s="49" t="s">
        <v>37</v>
      </c>
      <c r="B117" s="46">
        <f>B57+B17</f>
        <v>4959309000</v>
      </c>
      <c r="C117" s="46">
        <f t="shared" si="24"/>
        <v>483241325.25000036</v>
      </c>
      <c r="D117" s="46">
        <f t="shared" si="24"/>
        <v>-4476067674.75</v>
      </c>
      <c r="E117" s="46">
        <f t="shared" si="24"/>
        <v>1579666173.0799997</v>
      </c>
      <c r="F117" s="46">
        <f t="shared" si="24"/>
        <v>1947430401.3299999</v>
      </c>
      <c r="G117" s="46">
        <f t="shared" si="24"/>
        <v>495667651.5799998</v>
      </c>
      <c r="H117" s="46">
        <f t="shared" si="24"/>
        <v>218868830.51000008</v>
      </c>
      <c r="I117" s="46">
        <f t="shared" si="24"/>
        <v>1526833135.47</v>
      </c>
      <c r="J117" s="46">
        <f t="shared" si="24"/>
        <v>1945034456.6099999</v>
      </c>
      <c r="K117" s="46">
        <f t="shared" si="24"/>
        <v>492633976.04999983</v>
      </c>
      <c r="L117" s="46">
        <f t="shared" si="24"/>
        <v>215335627.0800001</v>
      </c>
      <c r="M117" s="46">
        <f>M57+M17</f>
        <v>4179842712.2099996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321053.07000000007</v>
      </c>
      <c r="S117" s="46">
        <f t="shared" si="24"/>
        <v>1289765.67</v>
      </c>
      <c r="T117" s="46">
        <f t="shared" si="24"/>
        <v>1110871.29</v>
      </c>
      <c r="U117" s="46">
        <f t="shared" si="24"/>
        <v>365369.73000000004</v>
      </c>
      <c r="V117" s="46">
        <f t="shared" si="24"/>
        <v>1557434.51</v>
      </c>
      <c r="W117" s="46">
        <f t="shared" si="24"/>
        <v>1473490.0299999998</v>
      </c>
      <c r="X117" s="46">
        <f t="shared" si="24"/>
        <v>2059713.400000002</v>
      </c>
      <c r="Y117" s="46">
        <f t="shared" si="24"/>
        <v>0</v>
      </c>
      <c r="Z117" s="46">
        <f>Z57+Z17</f>
        <v>4241638573.5000005</v>
      </c>
      <c r="AA117" s="46">
        <f>B117-Z117</f>
        <v>717670426.49999952</v>
      </c>
      <c r="AB117" s="54">
        <f>Z117/B117</f>
        <v>0.85528822130260496</v>
      </c>
      <c r="AC117" s="47"/>
    </row>
    <row r="118" spans="1:34" s="48" customFormat="1" ht="18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632084325.25000036</v>
      </c>
      <c r="D120" s="56">
        <f t="shared" si="25"/>
        <v>-4476067674.75</v>
      </c>
      <c r="E120" s="56">
        <f t="shared" si="25"/>
        <v>1579666173.0799997</v>
      </c>
      <c r="F120" s="56">
        <f t="shared" si="25"/>
        <v>1947430401.3299999</v>
      </c>
      <c r="G120" s="56">
        <f t="shared" si="25"/>
        <v>495667651.5799998</v>
      </c>
      <c r="H120" s="56">
        <f t="shared" si="25"/>
        <v>218868830.51000008</v>
      </c>
      <c r="I120" s="56">
        <f t="shared" si="25"/>
        <v>1526833135.47</v>
      </c>
      <c r="J120" s="56">
        <f t="shared" si="25"/>
        <v>1945034456.6099999</v>
      </c>
      <c r="K120" s="56">
        <f t="shared" si="25"/>
        <v>492633976.04999983</v>
      </c>
      <c r="L120" s="56">
        <f t="shared" si="25"/>
        <v>215335627.0800001</v>
      </c>
      <c r="M120" s="56">
        <f>SUM(M116:M119)</f>
        <v>4179842712.2099996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321053.07000000007</v>
      </c>
      <c r="S120" s="56">
        <f t="shared" si="25"/>
        <v>1289765.67</v>
      </c>
      <c r="T120" s="56">
        <f t="shared" si="25"/>
        <v>1110871.29</v>
      </c>
      <c r="U120" s="56">
        <f t="shared" si="25"/>
        <v>365369.73000000004</v>
      </c>
      <c r="V120" s="56">
        <f t="shared" si="25"/>
        <v>1557434.51</v>
      </c>
      <c r="W120" s="56">
        <f t="shared" si="25"/>
        <v>1473490.0299999998</v>
      </c>
      <c r="X120" s="56">
        <f t="shared" si="25"/>
        <v>2059713.400000002</v>
      </c>
      <c r="Y120" s="56">
        <f t="shared" si="25"/>
        <v>0</v>
      </c>
      <c r="Z120" s="56">
        <f>SUM(Z116:Z119)</f>
        <v>4241638573.5000005</v>
      </c>
      <c r="AA120" s="56">
        <f>SUM(AA116:AA119)</f>
        <v>866513426.49999952</v>
      </c>
      <c r="AB120" s="57">
        <f>Z120/B120</f>
        <v>0.83036655399056258</v>
      </c>
      <c r="AC120" s="47"/>
    </row>
    <row r="121" spans="1:34" s="48" customFormat="1" ht="18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632084325.25000036</v>
      </c>
      <c r="D122" s="56">
        <f t="shared" si="26"/>
        <v>-4476067674.75</v>
      </c>
      <c r="E122" s="56">
        <f t="shared" si="26"/>
        <v>1579666173.0799997</v>
      </c>
      <c r="F122" s="56">
        <f t="shared" si="26"/>
        <v>1947430401.3299999</v>
      </c>
      <c r="G122" s="56">
        <f t="shared" si="26"/>
        <v>495667651.5799998</v>
      </c>
      <c r="H122" s="56">
        <f t="shared" si="26"/>
        <v>218868830.51000008</v>
      </c>
      <c r="I122" s="56">
        <f t="shared" si="26"/>
        <v>1526833135.47</v>
      </c>
      <c r="J122" s="56">
        <f t="shared" si="26"/>
        <v>1945034456.6099999</v>
      </c>
      <c r="K122" s="56">
        <f t="shared" si="26"/>
        <v>492633976.04999983</v>
      </c>
      <c r="L122" s="56">
        <f t="shared" si="26"/>
        <v>215335627.0800001</v>
      </c>
      <c r="M122" s="56">
        <f>M121+M120</f>
        <v>4179842712.2099996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321053.07000000007</v>
      </c>
      <c r="S122" s="56">
        <f t="shared" si="26"/>
        <v>1289765.67</v>
      </c>
      <c r="T122" s="56">
        <f t="shared" si="26"/>
        <v>1110871.29</v>
      </c>
      <c r="U122" s="56">
        <f t="shared" si="26"/>
        <v>365369.73000000004</v>
      </c>
      <c r="V122" s="56">
        <f t="shared" si="26"/>
        <v>1557434.51</v>
      </c>
      <c r="W122" s="56">
        <f t="shared" si="26"/>
        <v>1473490.0299999998</v>
      </c>
      <c r="X122" s="56">
        <f t="shared" si="26"/>
        <v>2059713.400000002</v>
      </c>
      <c r="Y122" s="56">
        <f t="shared" si="26"/>
        <v>0</v>
      </c>
      <c r="Z122" s="56">
        <f>Z121+Z120</f>
        <v>4241638573.5000005</v>
      </c>
      <c r="AA122" s="56">
        <f>AA121+AA120</f>
        <v>866513426.49999952</v>
      </c>
      <c r="AB122" s="57">
        <f>Z122/B122</f>
        <v>0.83036655399056258</v>
      </c>
      <c r="AC122" s="59"/>
      <c r="AD122" s="63">
        <f>'[2]sum-co'!Q146+'[1]CMFothers-CURRENT'!ER566</f>
        <v>61795861.289999984</v>
      </c>
    </row>
    <row r="123" spans="1:34" s="48" customFormat="1" ht="15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customHeight="1" x14ac:dyDescent="0.2">
      <c r="A169" s="49" t="s">
        <v>37</v>
      </c>
      <c r="B169" s="46">
        <f t="shared" ref="B169:Y171" si="38">B179+B189+B199+B209+B219</f>
        <v>2823925504</v>
      </c>
      <c r="C169" s="46">
        <f t="shared" si="38"/>
        <v>354431.5</v>
      </c>
      <c r="D169" s="46">
        <f t="shared" si="38"/>
        <v>-2823571072.5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>H179+H189+H199+H209+H219</f>
        <v>1971412760.5400002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1971412760.5400002</v>
      </c>
      <c r="M169" s="46">
        <f>M179+M189+M199+M209+M219</f>
        <v>1971412760.5400002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1971412760.5400002</v>
      </c>
      <c r="AA169" s="46">
        <f>B169-Z169</f>
        <v>852512743.4599998</v>
      </c>
      <c r="AB169" s="54">
        <f>Z169/B169</f>
        <v>0.69811075318649773</v>
      </c>
      <c r="AC169" s="47"/>
    </row>
    <row r="170" spans="1:29" s="48" customFormat="1" ht="18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customHeight="1" x14ac:dyDescent="0.2">
      <c r="A171" s="49" t="s">
        <v>39</v>
      </c>
      <c r="B171" s="46">
        <f t="shared" si="38"/>
        <v>70397576</v>
      </c>
      <c r="C171" s="46">
        <f t="shared" si="38"/>
        <v>9190500.0800000001</v>
      </c>
      <c r="D171" s="46">
        <f t="shared" si="38"/>
        <v>-61207075.920000002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1919705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1919705</v>
      </c>
      <c r="M171" s="46">
        <f t="shared" si="38"/>
        <v>1919705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1919705</v>
      </c>
      <c r="AA171" s="46">
        <f>B171-Z171</f>
        <v>68477871</v>
      </c>
      <c r="AB171" s="54"/>
      <c r="AC171" s="47"/>
    </row>
    <row r="172" spans="1:29" s="48" customFormat="1" ht="18" customHeight="1" x14ac:dyDescent="0.25">
      <c r="A172" s="55" t="s">
        <v>40</v>
      </c>
      <c r="B172" s="56">
        <f>SUM(B168:B171)</f>
        <v>2894323080</v>
      </c>
      <c r="C172" s="56">
        <f t="shared" ref="C172:AA172" si="39">SUM(C168:C171)</f>
        <v>9544931.5800000001</v>
      </c>
      <c r="D172" s="56">
        <f t="shared" si="39"/>
        <v>-2884778148.4200001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1973332465.5400002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1973332465.5400002</v>
      </c>
      <c r="M172" s="56">
        <f t="shared" si="39"/>
        <v>1973332465.5400002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1973332465.5400002</v>
      </c>
      <c r="AA172" s="56">
        <f t="shared" si="39"/>
        <v>920990614.4599998</v>
      </c>
      <c r="AB172" s="57">
        <f>Z172/B172</f>
        <v>0.68179412283856033</v>
      </c>
      <c r="AC172" s="47"/>
    </row>
    <row r="173" spans="1:29" s="48" customFormat="1" ht="18" hidden="1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customHeight="1" x14ac:dyDescent="0.25">
      <c r="A174" s="55" t="s">
        <v>42</v>
      </c>
      <c r="B174" s="56">
        <f>B173+B172</f>
        <v>2894323080</v>
      </c>
      <c r="C174" s="56">
        <f t="shared" ref="C174:AA174" si="40">C173+C172</f>
        <v>9544931.5800000001</v>
      </c>
      <c r="D174" s="56">
        <f t="shared" si="40"/>
        <v>-2884778148.4200001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1973332465.5400002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1973332465.5400002</v>
      </c>
      <c r="M174" s="56">
        <f t="shared" si="40"/>
        <v>1973332465.5400002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1973332465.5400002</v>
      </c>
      <c r="AA174" s="56">
        <f t="shared" si="40"/>
        <v>920990614.4599998</v>
      </c>
      <c r="AB174" s="57">
        <f>Z174/B174</f>
        <v>0.68179412283856033</v>
      </c>
      <c r="AC174" s="59"/>
    </row>
    <row r="175" spans="1:29" s="48" customFormat="1" ht="15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 t="shared" ref="AB178:AB184" si="41">Z178/B178</f>
        <v>#DIV/0!</v>
      </c>
      <c r="AC178" s="47"/>
    </row>
    <row r="179" spans="1:29" s="48" customFormat="1" ht="18" customHeight="1" x14ac:dyDescent="0.2">
      <c r="A179" s="49" t="s">
        <v>37</v>
      </c>
      <c r="B179" s="46">
        <f>[1]consoCURRENT!E5010</f>
        <v>2823925504</v>
      </c>
      <c r="C179" s="46">
        <f>[1]consoCURRENT!H5010</f>
        <v>354431.5</v>
      </c>
      <c r="D179" s="46">
        <f>[1]consoCURRENT!I5010</f>
        <v>-2823571072.5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1971412760.5400002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1971412760.5400002</v>
      </c>
      <c r="M179" s="46">
        <f>[1]consoCURRENT!R5010</f>
        <v>1971412760.5400002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1971412760.5400002</v>
      </c>
      <c r="AA179" s="46">
        <f>B179-Z179</f>
        <v>852512743.4599998</v>
      </c>
      <c r="AB179" s="54">
        <f t="shared" si="41"/>
        <v>0.69811075318649773</v>
      </c>
      <c r="AC179" s="47"/>
    </row>
    <row r="180" spans="1:29" s="48" customFormat="1" ht="18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 t="e">
        <f t="shared" si="41"/>
        <v>#DIV/0!</v>
      </c>
      <c r="AC180" s="47"/>
    </row>
    <row r="181" spans="1:29" s="48" customFormat="1" ht="18" customHeight="1" x14ac:dyDescent="0.2">
      <c r="A181" s="49" t="s">
        <v>39</v>
      </c>
      <c r="B181" s="46">
        <f>[1]consoCURRENT!E5045</f>
        <v>70397576</v>
      </c>
      <c r="C181" s="46">
        <f>[1]consoCURRENT!H5045</f>
        <v>9190500.0800000001</v>
      </c>
      <c r="D181" s="46">
        <f>[1]consoCURRENT!I5045</f>
        <v>-61207075.920000002</v>
      </c>
      <c r="E181" s="46">
        <f>[1]consoCURRENT!J5045</f>
        <v>0</v>
      </c>
      <c r="F181" s="46">
        <f>[1]consoCURRENT!K5045</f>
        <v>0</v>
      </c>
      <c r="G181" s="46">
        <f>[1]consoCURRENT!L5045</f>
        <v>0</v>
      </c>
      <c r="H181" s="46">
        <f>[1]consoCURRENT!M5045</f>
        <v>1919705</v>
      </c>
      <c r="I181" s="46">
        <f>[1]consoCURRENT!N5045</f>
        <v>0</v>
      </c>
      <c r="J181" s="46">
        <f>[1]consoCURRENT!O5045</f>
        <v>0</v>
      </c>
      <c r="K181" s="46">
        <f>[1]consoCURRENT!P5045</f>
        <v>0</v>
      </c>
      <c r="L181" s="46">
        <f>[1]consoCURRENT!Q5045</f>
        <v>1919705</v>
      </c>
      <c r="M181" s="46">
        <f>[1]consoCURRENT!R5045</f>
        <v>1919705</v>
      </c>
      <c r="N181" s="46">
        <f>[1]consoCURRENT!S5045</f>
        <v>0</v>
      </c>
      <c r="O181" s="46">
        <f>[1]consoCURRENT!T5045</f>
        <v>0</v>
      </c>
      <c r="P181" s="46">
        <f>[1]consoCURRENT!U5045</f>
        <v>0</v>
      </c>
      <c r="Q181" s="46">
        <f>[1]consoCURRENT!V5045</f>
        <v>0</v>
      </c>
      <c r="R181" s="46">
        <f>[1]consoCURRENT!W5045</f>
        <v>0</v>
      </c>
      <c r="S181" s="46">
        <f>[1]consoCURRENT!X5045</f>
        <v>0</v>
      </c>
      <c r="T181" s="46">
        <f>[1]consoCURRENT!Y5045</f>
        <v>0</v>
      </c>
      <c r="U181" s="46">
        <f>[1]consoCURRENT!Z5045</f>
        <v>0</v>
      </c>
      <c r="V181" s="46">
        <f>[1]consoCURRENT!AA5045</f>
        <v>0</v>
      </c>
      <c r="W181" s="46">
        <f>[1]consoCURRENT!AB5045</f>
        <v>0</v>
      </c>
      <c r="X181" s="46">
        <f>[1]consoCURRENT!AC5045</f>
        <v>0</v>
      </c>
      <c r="Y181" s="46">
        <f>[1]consoCURRENT!AD5045</f>
        <v>0</v>
      </c>
      <c r="Z181" s="46">
        <f>[1]consoCURRENT!AE5045</f>
        <v>1919705</v>
      </c>
      <c r="AA181" s="46">
        <f>B181-Z181</f>
        <v>68477871</v>
      </c>
      <c r="AB181" s="54">
        <f t="shared" si="41"/>
        <v>2.7269475869453233E-2</v>
      </c>
      <c r="AC181" s="47"/>
    </row>
    <row r="182" spans="1:29" s="48" customFormat="1" ht="18" customHeight="1" x14ac:dyDescent="0.25">
      <c r="A182" s="55" t="s">
        <v>40</v>
      </c>
      <c r="B182" s="56">
        <f>SUM(B178:B181)</f>
        <v>2894323080</v>
      </c>
      <c r="C182" s="56">
        <f t="shared" ref="C182:Y182" si="42">SUM(C178:C181)</f>
        <v>9544931.5800000001</v>
      </c>
      <c r="D182" s="56">
        <f t="shared" si="42"/>
        <v>-2884778148.4200001</v>
      </c>
      <c r="E182" s="56">
        <f t="shared" si="42"/>
        <v>0</v>
      </c>
      <c r="F182" s="56">
        <f t="shared" si="42"/>
        <v>0</v>
      </c>
      <c r="G182" s="56">
        <f t="shared" si="42"/>
        <v>0</v>
      </c>
      <c r="H182" s="56">
        <f t="shared" si="42"/>
        <v>1973332465.5400002</v>
      </c>
      <c r="I182" s="56">
        <f t="shared" si="42"/>
        <v>0</v>
      </c>
      <c r="J182" s="56">
        <f t="shared" si="42"/>
        <v>0</v>
      </c>
      <c r="K182" s="56">
        <f t="shared" si="42"/>
        <v>0</v>
      </c>
      <c r="L182" s="56">
        <f t="shared" si="42"/>
        <v>1973332465.5400002</v>
      </c>
      <c r="M182" s="56">
        <f t="shared" si="42"/>
        <v>1973332465.5400002</v>
      </c>
      <c r="N182" s="56">
        <f t="shared" si="42"/>
        <v>0</v>
      </c>
      <c r="O182" s="56">
        <f t="shared" si="42"/>
        <v>0</v>
      </c>
      <c r="P182" s="56">
        <f t="shared" si="42"/>
        <v>0</v>
      </c>
      <c r="Q182" s="56">
        <f t="shared" si="42"/>
        <v>0</v>
      </c>
      <c r="R182" s="56">
        <f t="shared" si="42"/>
        <v>0</v>
      </c>
      <c r="S182" s="56">
        <f t="shared" si="42"/>
        <v>0</v>
      </c>
      <c r="T182" s="56">
        <f t="shared" si="42"/>
        <v>0</v>
      </c>
      <c r="U182" s="56">
        <f t="shared" si="42"/>
        <v>0</v>
      </c>
      <c r="V182" s="56">
        <f t="shared" si="42"/>
        <v>0</v>
      </c>
      <c r="W182" s="56">
        <f t="shared" si="42"/>
        <v>0</v>
      </c>
      <c r="X182" s="56">
        <f t="shared" si="42"/>
        <v>0</v>
      </c>
      <c r="Y182" s="56">
        <f t="shared" si="42"/>
        <v>0</v>
      </c>
      <c r="Z182" s="56">
        <f>SUM(Z178:Z181)</f>
        <v>1973332465.5400002</v>
      </c>
      <c r="AA182" s="56">
        <f>SUM(AA178:AA181)</f>
        <v>920990614.4599998</v>
      </c>
      <c r="AB182" s="57">
        <f t="shared" si="41"/>
        <v>0.68179412283856033</v>
      </c>
      <c r="AC182" s="47"/>
    </row>
    <row r="183" spans="1:29" s="48" customFormat="1" ht="18" hidden="1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 t="shared" si="41"/>
        <v>#DIV/0!</v>
      </c>
      <c r="AC183" s="47"/>
    </row>
    <row r="184" spans="1:29" s="48" customFormat="1" ht="18" customHeight="1" x14ac:dyDescent="0.25">
      <c r="A184" s="55" t="s">
        <v>42</v>
      </c>
      <c r="B184" s="56">
        <f>B183+B182</f>
        <v>2894323080</v>
      </c>
      <c r="C184" s="56">
        <f t="shared" ref="C184:Y184" si="43">C183+C182</f>
        <v>9544931.5800000001</v>
      </c>
      <c r="D184" s="56">
        <f t="shared" si="43"/>
        <v>-2884778148.4200001</v>
      </c>
      <c r="E184" s="56">
        <f t="shared" si="43"/>
        <v>0</v>
      </c>
      <c r="F184" s="56">
        <f t="shared" si="43"/>
        <v>0</v>
      </c>
      <c r="G184" s="56">
        <f t="shared" si="43"/>
        <v>0</v>
      </c>
      <c r="H184" s="56">
        <f t="shared" si="43"/>
        <v>1973332465.5400002</v>
      </c>
      <c r="I184" s="56">
        <f t="shared" si="43"/>
        <v>0</v>
      </c>
      <c r="J184" s="56">
        <f t="shared" si="43"/>
        <v>0</v>
      </c>
      <c r="K184" s="56">
        <f t="shared" si="43"/>
        <v>0</v>
      </c>
      <c r="L184" s="56">
        <f t="shared" si="43"/>
        <v>1973332465.5400002</v>
      </c>
      <c r="M184" s="56">
        <f t="shared" si="43"/>
        <v>1973332465.5400002</v>
      </c>
      <c r="N184" s="56">
        <f t="shared" si="43"/>
        <v>0</v>
      </c>
      <c r="O184" s="56">
        <f t="shared" si="43"/>
        <v>0</v>
      </c>
      <c r="P184" s="56">
        <f t="shared" si="43"/>
        <v>0</v>
      </c>
      <c r="Q184" s="56">
        <f t="shared" si="43"/>
        <v>0</v>
      </c>
      <c r="R184" s="56">
        <f t="shared" si="43"/>
        <v>0</v>
      </c>
      <c r="S184" s="56">
        <f t="shared" si="43"/>
        <v>0</v>
      </c>
      <c r="T184" s="56">
        <f t="shared" si="43"/>
        <v>0</v>
      </c>
      <c r="U184" s="56">
        <f t="shared" si="43"/>
        <v>0</v>
      </c>
      <c r="V184" s="56">
        <f t="shared" si="43"/>
        <v>0</v>
      </c>
      <c r="W184" s="56">
        <f t="shared" si="43"/>
        <v>0</v>
      </c>
      <c r="X184" s="56">
        <f t="shared" si="43"/>
        <v>0</v>
      </c>
      <c r="Y184" s="56">
        <f t="shared" si="43"/>
        <v>0</v>
      </c>
      <c r="Z184" s="56">
        <f>Z183+Z182</f>
        <v>1973332465.5400002</v>
      </c>
      <c r="AA184" s="56">
        <f>AA183+AA182</f>
        <v>920990614.4599998</v>
      </c>
      <c r="AB184" s="57">
        <f t="shared" si="41"/>
        <v>0.68179412283856033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4">SUM(C188:C191)</f>
        <v>0</v>
      </c>
      <c r="D192" s="56">
        <f t="shared" si="44"/>
        <v>0</v>
      </c>
      <c r="E192" s="56">
        <f t="shared" si="44"/>
        <v>0</v>
      </c>
      <c r="F192" s="56">
        <f t="shared" si="44"/>
        <v>0</v>
      </c>
      <c r="G192" s="56">
        <f t="shared" si="44"/>
        <v>0</v>
      </c>
      <c r="H192" s="56">
        <f t="shared" si="44"/>
        <v>0</v>
      </c>
      <c r="I192" s="56">
        <f t="shared" si="44"/>
        <v>0</v>
      </c>
      <c r="J192" s="56">
        <f t="shared" si="44"/>
        <v>0</v>
      </c>
      <c r="K192" s="56">
        <f t="shared" si="44"/>
        <v>0</v>
      </c>
      <c r="L192" s="56">
        <f t="shared" si="44"/>
        <v>0</v>
      </c>
      <c r="M192" s="56">
        <f t="shared" si="44"/>
        <v>0</v>
      </c>
      <c r="N192" s="56">
        <f t="shared" si="44"/>
        <v>0</v>
      </c>
      <c r="O192" s="56">
        <f t="shared" si="44"/>
        <v>0</v>
      </c>
      <c r="P192" s="56">
        <f t="shared" si="44"/>
        <v>0</v>
      </c>
      <c r="Q192" s="56">
        <f t="shared" si="44"/>
        <v>0</v>
      </c>
      <c r="R192" s="56">
        <f t="shared" si="44"/>
        <v>0</v>
      </c>
      <c r="S192" s="56">
        <f t="shared" si="44"/>
        <v>0</v>
      </c>
      <c r="T192" s="56">
        <f t="shared" si="44"/>
        <v>0</v>
      </c>
      <c r="U192" s="56">
        <f t="shared" si="44"/>
        <v>0</v>
      </c>
      <c r="V192" s="56">
        <f t="shared" si="44"/>
        <v>0</v>
      </c>
      <c r="W192" s="56">
        <f t="shared" si="44"/>
        <v>0</v>
      </c>
      <c r="X192" s="56">
        <f t="shared" si="44"/>
        <v>0</v>
      </c>
      <c r="Y192" s="56">
        <f t="shared" si="44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5">C193+C192</f>
        <v>0</v>
      </c>
      <c r="D194" s="56">
        <f t="shared" si="45"/>
        <v>0</v>
      </c>
      <c r="E194" s="56">
        <f t="shared" si="45"/>
        <v>0</v>
      </c>
      <c r="F194" s="56">
        <f t="shared" si="45"/>
        <v>0</v>
      </c>
      <c r="G194" s="56">
        <f t="shared" si="45"/>
        <v>0</v>
      </c>
      <c r="H194" s="56">
        <f t="shared" si="45"/>
        <v>0</v>
      </c>
      <c r="I194" s="56">
        <f t="shared" si="45"/>
        <v>0</v>
      </c>
      <c r="J194" s="56">
        <f t="shared" si="45"/>
        <v>0</v>
      </c>
      <c r="K194" s="56">
        <f t="shared" si="45"/>
        <v>0</v>
      </c>
      <c r="L194" s="56">
        <f t="shared" si="45"/>
        <v>0</v>
      </c>
      <c r="M194" s="56">
        <f t="shared" si="45"/>
        <v>0</v>
      </c>
      <c r="N194" s="56">
        <f t="shared" si="45"/>
        <v>0</v>
      </c>
      <c r="O194" s="56">
        <f t="shared" si="45"/>
        <v>0</v>
      </c>
      <c r="P194" s="56">
        <f t="shared" si="45"/>
        <v>0</v>
      </c>
      <c r="Q194" s="56">
        <f t="shared" si="45"/>
        <v>0</v>
      </c>
      <c r="R194" s="56">
        <f t="shared" si="45"/>
        <v>0</v>
      </c>
      <c r="S194" s="56">
        <f t="shared" si="45"/>
        <v>0</v>
      </c>
      <c r="T194" s="56">
        <f t="shared" si="45"/>
        <v>0</v>
      </c>
      <c r="U194" s="56">
        <f t="shared" si="45"/>
        <v>0</v>
      </c>
      <c r="V194" s="56">
        <f t="shared" si="45"/>
        <v>0</v>
      </c>
      <c r="W194" s="56">
        <f t="shared" si="45"/>
        <v>0</v>
      </c>
      <c r="X194" s="56">
        <f t="shared" si="45"/>
        <v>0</v>
      </c>
      <c r="Y194" s="56">
        <f t="shared" si="45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6">SUM(C198:C201)</f>
        <v>0</v>
      </c>
      <c r="D202" s="56">
        <f t="shared" si="46"/>
        <v>0</v>
      </c>
      <c r="E202" s="56">
        <f t="shared" si="46"/>
        <v>0</v>
      </c>
      <c r="F202" s="56">
        <f t="shared" si="46"/>
        <v>0</v>
      </c>
      <c r="G202" s="56">
        <f t="shared" si="46"/>
        <v>0</v>
      </c>
      <c r="H202" s="56">
        <f t="shared" si="46"/>
        <v>0</v>
      </c>
      <c r="I202" s="56">
        <f t="shared" si="46"/>
        <v>0</v>
      </c>
      <c r="J202" s="56">
        <f t="shared" si="46"/>
        <v>0</v>
      </c>
      <c r="K202" s="56">
        <f t="shared" si="46"/>
        <v>0</v>
      </c>
      <c r="L202" s="56">
        <f t="shared" si="46"/>
        <v>0</v>
      </c>
      <c r="M202" s="56">
        <f t="shared" si="46"/>
        <v>0</v>
      </c>
      <c r="N202" s="56">
        <f t="shared" si="46"/>
        <v>0</v>
      </c>
      <c r="O202" s="56">
        <f t="shared" si="46"/>
        <v>0</v>
      </c>
      <c r="P202" s="56">
        <f t="shared" si="46"/>
        <v>0</v>
      </c>
      <c r="Q202" s="56">
        <f t="shared" si="46"/>
        <v>0</v>
      </c>
      <c r="R202" s="56">
        <f t="shared" si="46"/>
        <v>0</v>
      </c>
      <c r="S202" s="56">
        <f t="shared" si="46"/>
        <v>0</v>
      </c>
      <c r="T202" s="56">
        <f t="shared" si="46"/>
        <v>0</v>
      </c>
      <c r="U202" s="56">
        <f t="shared" si="46"/>
        <v>0</v>
      </c>
      <c r="V202" s="56">
        <f t="shared" si="46"/>
        <v>0</v>
      </c>
      <c r="W202" s="56">
        <f t="shared" si="46"/>
        <v>0</v>
      </c>
      <c r="X202" s="56">
        <f t="shared" si="46"/>
        <v>0</v>
      </c>
      <c r="Y202" s="56">
        <f t="shared" si="46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7">C203+C202</f>
        <v>0</v>
      </c>
      <c r="D204" s="56">
        <f t="shared" si="47"/>
        <v>0</v>
      </c>
      <c r="E204" s="56">
        <f t="shared" si="47"/>
        <v>0</v>
      </c>
      <c r="F204" s="56">
        <f t="shared" si="47"/>
        <v>0</v>
      </c>
      <c r="G204" s="56">
        <f t="shared" si="47"/>
        <v>0</v>
      </c>
      <c r="H204" s="56">
        <f t="shared" si="47"/>
        <v>0</v>
      </c>
      <c r="I204" s="56">
        <f t="shared" si="47"/>
        <v>0</v>
      </c>
      <c r="J204" s="56">
        <f t="shared" si="47"/>
        <v>0</v>
      </c>
      <c r="K204" s="56">
        <f t="shared" si="47"/>
        <v>0</v>
      </c>
      <c r="L204" s="56">
        <f t="shared" si="47"/>
        <v>0</v>
      </c>
      <c r="M204" s="56">
        <f t="shared" si="47"/>
        <v>0</v>
      </c>
      <c r="N204" s="56">
        <f t="shared" si="47"/>
        <v>0</v>
      </c>
      <c r="O204" s="56">
        <f t="shared" si="47"/>
        <v>0</v>
      </c>
      <c r="P204" s="56">
        <f t="shared" si="47"/>
        <v>0</v>
      </c>
      <c r="Q204" s="56">
        <f t="shared" si="47"/>
        <v>0</v>
      </c>
      <c r="R204" s="56">
        <f t="shared" si="47"/>
        <v>0</v>
      </c>
      <c r="S204" s="56">
        <f t="shared" si="47"/>
        <v>0</v>
      </c>
      <c r="T204" s="56">
        <f t="shared" si="47"/>
        <v>0</v>
      </c>
      <c r="U204" s="56">
        <f t="shared" si="47"/>
        <v>0</v>
      </c>
      <c r="V204" s="56">
        <f t="shared" si="47"/>
        <v>0</v>
      </c>
      <c r="W204" s="56">
        <f t="shared" si="47"/>
        <v>0</v>
      </c>
      <c r="X204" s="56">
        <f t="shared" si="47"/>
        <v>0</v>
      </c>
      <c r="Y204" s="56">
        <f t="shared" si="47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8">SUM(C208:C211)</f>
        <v>0</v>
      </c>
      <c r="D212" s="56">
        <f t="shared" si="48"/>
        <v>0</v>
      </c>
      <c r="E212" s="56">
        <f t="shared" si="48"/>
        <v>0</v>
      </c>
      <c r="F212" s="56">
        <f t="shared" si="48"/>
        <v>0</v>
      </c>
      <c r="G212" s="56">
        <f t="shared" si="48"/>
        <v>0</v>
      </c>
      <c r="H212" s="56">
        <f t="shared" si="48"/>
        <v>0</v>
      </c>
      <c r="I212" s="56">
        <f t="shared" si="48"/>
        <v>0</v>
      </c>
      <c r="J212" s="56">
        <f t="shared" si="48"/>
        <v>0</v>
      </c>
      <c r="K212" s="56">
        <f t="shared" si="48"/>
        <v>0</v>
      </c>
      <c r="L212" s="56">
        <f t="shared" si="48"/>
        <v>0</v>
      </c>
      <c r="M212" s="56">
        <f t="shared" si="48"/>
        <v>0</v>
      </c>
      <c r="N212" s="56">
        <f t="shared" si="48"/>
        <v>0</v>
      </c>
      <c r="O212" s="56">
        <f t="shared" si="48"/>
        <v>0</v>
      </c>
      <c r="P212" s="56">
        <f t="shared" si="48"/>
        <v>0</v>
      </c>
      <c r="Q212" s="56">
        <f t="shared" si="48"/>
        <v>0</v>
      </c>
      <c r="R212" s="56">
        <f t="shared" si="48"/>
        <v>0</v>
      </c>
      <c r="S212" s="56">
        <f t="shared" si="48"/>
        <v>0</v>
      </c>
      <c r="T212" s="56">
        <f t="shared" si="48"/>
        <v>0</v>
      </c>
      <c r="U212" s="56">
        <f t="shared" si="48"/>
        <v>0</v>
      </c>
      <c r="V212" s="56">
        <f t="shared" si="48"/>
        <v>0</v>
      </c>
      <c r="W212" s="56">
        <f t="shared" si="48"/>
        <v>0</v>
      </c>
      <c r="X212" s="56">
        <f t="shared" si="48"/>
        <v>0</v>
      </c>
      <c r="Y212" s="56">
        <f t="shared" si="48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9">C213+C212</f>
        <v>0</v>
      </c>
      <c r="D214" s="56">
        <f t="shared" si="49"/>
        <v>0</v>
      </c>
      <c r="E214" s="56">
        <f t="shared" si="49"/>
        <v>0</v>
      </c>
      <c r="F214" s="56">
        <f t="shared" si="49"/>
        <v>0</v>
      </c>
      <c r="G214" s="56">
        <f t="shared" si="49"/>
        <v>0</v>
      </c>
      <c r="H214" s="56">
        <f t="shared" si="49"/>
        <v>0</v>
      </c>
      <c r="I214" s="56">
        <f t="shared" si="49"/>
        <v>0</v>
      </c>
      <c r="J214" s="56">
        <f t="shared" si="49"/>
        <v>0</v>
      </c>
      <c r="K214" s="56">
        <f t="shared" si="49"/>
        <v>0</v>
      </c>
      <c r="L214" s="56">
        <f t="shared" si="49"/>
        <v>0</v>
      </c>
      <c r="M214" s="56">
        <f t="shared" si="49"/>
        <v>0</v>
      </c>
      <c r="N214" s="56">
        <f t="shared" si="49"/>
        <v>0</v>
      </c>
      <c r="O214" s="56">
        <f t="shared" si="49"/>
        <v>0</v>
      </c>
      <c r="P214" s="56">
        <f t="shared" si="49"/>
        <v>0</v>
      </c>
      <c r="Q214" s="56">
        <f t="shared" si="49"/>
        <v>0</v>
      </c>
      <c r="R214" s="56">
        <f t="shared" si="49"/>
        <v>0</v>
      </c>
      <c r="S214" s="56">
        <f t="shared" si="49"/>
        <v>0</v>
      </c>
      <c r="T214" s="56">
        <f t="shared" si="49"/>
        <v>0</v>
      </c>
      <c r="U214" s="56">
        <f t="shared" si="49"/>
        <v>0</v>
      </c>
      <c r="V214" s="56">
        <f t="shared" si="49"/>
        <v>0</v>
      </c>
      <c r="W214" s="56">
        <f t="shared" si="49"/>
        <v>0</v>
      </c>
      <c r="X214" s="56">
        <f t="shared" si="49"/>
        <v>0</v>
      </c>
      <c r="Y214" s="56">
        <f t="shared" si="49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50">SUM(C218:C221)</f>
        <v>0</v>
      </c>
      <c r="D222" s="56">
        <f t="shared" si="50"/>
        <v>0</v>
      </c>
      <c r="E222" s="56">
        <f t="shared" si="50"/>
        <v>0</v>
      </c>
      <c r="F222" s="56">
        <f t="shared" si="50"/>
        <v>0</v>
      </c>
      <c r="G222" s="56">
        <f t="shared" si="50"/>
        <v>0</v>
      </c>
      <c r="H222" s="56">
        <f t="shared" si="50"/>
        <v>0</v>
      </c>
      <c r="I222" s="56">
        <f t="shared" si="50"/>
        <v>0</v>
      </c>
      <c r="J222" s="56">
        <f t="shared" si="50"/>
        <v>0</v>
      </c>
      <c r="K222" s="56">
        <f t="shared" si="50"/>
        <v>0</v>
      </c>
      <c r="L222" s="56">
        <f t="shared" si="50"/>
        <v>0</v>
      </c>
      <c r="M222" s="56">
        <f t="shared" si="50"/>
        <v>0</v>
      </c>
      <c r="N222" s="56">
        <f t="shared" si="50"/>
        <v>0</v>
      </c>
      <c r="O222" s="56">
        <f t="shared" si="50"/>
        <v>0</v>
      </c>
      <c r="P222" s="56">
        <f t="shared" si="50"/>
        <v>0</v>
      </c>
      <c r="Q222" s="56">
        <f t="shared" si="50"/>
        <v>0</v>
      </c>
      <c r="R222" s="56">
        <f t="shared" si="50"/>
        <v>0</v>
      </c>
      <c r="S222" s="56">
        <f t="shared" si="50"/>
        <v>0</v>
      </c>
      <c r="T222" s="56">
        <f t="shared" si="50"/>
        <v>0</v>
      </c>
      <c r="U222" s="56">
        <f t="shared" si="50"/>
        <v>0</v>
      </c>
      <c r="V222" s="56">
        <f t="shared" si="50"/>
        <v>0</v>
      </c>
      <c r="W222" s="56">
        <f t="shared" si="50"/>
        <v>0</v>
      </c>
      <c r="X222" s="56">
        <f t="shared" si="50"/>
        <v>0</v>
      </c>
      <c r="Y222" s="56">
        <f t="shared" si="50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1">C223+C222</f>
        <v>0</v>
      </c>
      <c r="D224" s="56">
        <f t="shared" si="51"/>
        <v>0</v>
      </c>
      <c r="E224" s="56">
        <f t="shared" si="51"/>
        <v>0</v>
      </c>
      <c r="F224" s="56">
        <f t="shared" si="51"/>
        <v>0</v>
      </c>
      <c r="G224" s="56">
        <f t="shared" si="51"/>
        <v>0</v>
      </c>
      <c r="H224" s="56">
        <f t="shared" si="51"/>
        <v>0</v>
      </c>
      <c r="I224" s="56">
        <f t="shared" si="51"/>
        <v>0</v>
      </c>
      <c r="J224" s="56">
        <f t="shared" si="51"/>
        <v>0</v>
      </c>
      <c r="K224" s="56">
        <f t="shared" si="51"/>
        <v>0</v>
      </c>
      <c r="L224" s="56">
        <f t="shared" si="51"/>
        <v>0</v>
      </c>
      <c r="M224" s="56">
        <f t="shared" si="51"/>
        <v>0</v>
      </c>
      <c r="N224" s="56">
        <f t="shared" si="51"/>
        <v>0</v>
      </c>
      <c r="O224" s="56">
        <f t="shared" si="51"/>
        <v>0</v>
      </c>
      <c r="P224" s="56">
        <f t="shared" si="51"/>
        <v>0</v>
      </c>
      <c r="Q224" s="56">
        <f t="shared" si="51"/>
        <v>0</v>
      </c>
      <c r="R224" s="56">
        <f t="shared" si="51"/>
        <v>0</v>
      </c>
      <c r="S224" s="56">
        <f t="shared" si="51"/>
        <v>0</v>
      </c>
      <c r="T224" s="56">
        <f t="shared" si="51"/>
        <v>0</v>
      </c>
      <c r="U224" s="56">
        <f t="shared" si="51"/>
        <v>0</v>
      </c>
      <c r="V224" s="56">
        <f t="shared" si="51"/>
        <v>0</v>
      </c>
      <c r="W224" s="56">
        <f t="shared" si="51"/>
        <v>0</v>
      </c>
      <c r="X224" s="56">
        <f t="shared" si="51"/>
        <v>0</v>
      </c>
      <c r="Y224" s="56">
        <f t="shared" si="51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36</v>
      </c>
      <c r="B228" s="46">
        <f>B168+B128</f>
        <v>0</v>
      </c>
      <c r="C228" s="46">
        <f t="shared" ref="C228:Y228" si="52">C168+C128</f>
        <v>0</v>
      </c>
      <c r="D228" s="46">
        <f t="shared" si="52"/>
        <v>0</v>
      </c>
      <c r="E228" s="46">
        <f t="shared" si="52"/>
        <v>0</v>
      </c>
      <c r="F228" s="46">
        <f t="shared" si="52"/>
        <v>0</v>
      </c>
      <c r="G228" s="46">
        <f t="shared" si="52"/>
        <v>0</v>
      </c>
      <c r="H228" s="46">
        <f t="shared" si="52"/>
        <v>0</v>
      </c>
      <c r="I228" s="46">
        <f t="shared" si="52"/>
        <v>0</v>
      </c>
      <c r="J228" s="46">
        <f t="shared" si="52"/>
        <v>0</v>
      </c>
      <c r="K228" s="46">
        <f t="shared" si="52"/>
        <v>0</v>
      </c>
      <c r="L228" s="46">
        <f t="shared" si="52"/>
        <v>0</v>
      </c>
      <c r="M228" s="46">
        <f t="shared" si="52"/>
        <v>0</v>
      </c>
      <c r="N228" s="46">
        <f t="shared" si="52"/>
        <v>0</v>
      </c>
      <c r="O228" s="46">
        <f t="shared" si="52"/>
        <v>0</v>
      </c>
      <c r="P228" s="46">
        <f t="shared" si="52"/>
        <v>0</v>
      </c>
      <c r="Q228" s="46">
        <f t="shared" si="52"/>
        <v>0</v>
      </c>
      <c r="R228" s="46">
        <f t="shared" si="52"/>
        <v>0</v>
      </c>
      <c r="S228" s="46">
        <f t="shared" si="52"/>
        <v>0</v>
      </c>
      <c r="T228" s="46">
        <f t="shared" si="52"/>
        <v>0</v>
      </c>
      <c r="U228" s="46">
        <f t="shared" si="52"/>
        <v>0</v>
      </c>
      <c r="V228" s="46">
        <f t="shared" si="52"/>
        <v>0</v>
      </c>
      <c r="W228" s="46">
        <f t="shared" si="52"/>
        <v>0</v>
      </c>
      <c r="X228" s="46">
        <f t="shared" si="52"/>
        <v>0</v>
      </c>
      <c r="Y228" s="46">
        <f t="shared" si="52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customHeight="1" x14ac:dyDescent="0.2">
      <c r="A229" s="49" t="s">
        <v>37</v>
      </c>
      <c r="B229" s="46">
        <f t="shared" ref="B229:Y231" si="53">B169+B129</f>
        <v>2823925504</v>
      </c>
      <c r="C229" s="46">
        <f t="shared" si="53"/>
        <v>354431.5</v>
      </c>
      <c r="D229" s="46">
        <f>D169+D129</f>
        <v>-2823571072.5</v>
      </c>
      <c r="E229" s="46">
        <f t="shared" si="53"/>
        <v>0</v>
      </c>
      <c r="F229" s="46">
        <f t="shared" si="53"/>
        <v>0</v>
      </c>
      <c r="G229" s="46">
        <f t="shared" si="53"/>
        <v>0</v>
      </c>
      <c r="H229" s="46">
        <f t="shared" si="53"/>
        <v>1971412760.5400002</v>
      </c>
      <c r="I229" s="46">
        <f t="shared" si="53"/>
        <v>0</v>
      </c>
      <c r="J229" s="46">
        <f t="shared" si="53"/>
        <v>0</v>
      </c>
      <c r="K229" s="46">
        <f t="shared" si="53"/>
        <v>0</v>
      </c>
      <c r="L229" s="46">
        <f t="shared" si="53"/>
        <v>1971412760.5400002</v>
      </c>
      <c r="M229" s="46">
        <f>M169+M129</f>
        <v>1971412760.5400002</v>
      </c>
      <c r="N229" s="46">
        <f t="shared" si="53"/>
        <v>0</v>
      </c>
      <c r="O229" s="46">
        <f t="shared" si="53"/>
        <v>0</v>
      </c>
      <c r="P229" s="46">
        <f t="shared" si="53"/>
        <v>0</v>
      </c>
      <c r="Q229" s="46">
        <f t="shared" si="53"/>
        <v>0</v>
      </c>
      <c r="R229" s="46">
        <f t="shared" si="53"/>
        <v>0</v>
      </c>
      <c r="S229" s="46">
        <f t="shared" si="53"/>
        <v>0</v>
      </c>
      <c r="T229" s="46">
        <f t="shared" si="53"/>
        <v>0</v>
      </c>
      <c r="U229" s="46">
        <f t="shared" si="53"/>
        <v>0</v>
      </c>
      <c r="V229" s="46">
        <f t="shared" si="53"/>
        <v>0</v>
      </c>
      <c r="W229" s="46">
        <f t="shared" si="53"/>
        <v>0</v>
      </c>
      <c r="X229" s="46">
        <f t="shared" si="53"/>
        <v>0</v>
      </c>
      <c r="Y229" s="46">
        <f t="shared" si="53"/>
        <v>0</v>
      </c>
      <c r="Z229" s="46">
        <f>Z169</f>
        <v>1971412760.5400002</v>
      </c>
      <c r="AA229" s="46">
        <f>B229-Z229</f>
        <v>852512743.4599998</v>
      </c>
      <c r="AB229" s="54">
        <f>Z229/B229</f>
        <v>0.69811075318649773</v>
      </c>
      <c r="AC229" s="47"/>
    </row>
    <row r="230" spans="1:30" s="48" customFormat="1" ht="18" customHeight="1" x14ac:dyDescent="0.2">
      <c r="A230" s="49" t="s">
        <v>38</v>
      </c>
      <c r="B230" s="46">
        <f t="shared" si="53"/>
        <v>0</v>
      </c>
      <c r="C230" s="46">
        <f t="shared" si="53"/>
        <v>0</v>
      </c>
      <c r="D230" s="46">
        <f t="shared" si="53"/>
        <v>0</v>
      </c>
      <c r="E230" s="46">
        <f t="shared" si="53"/>
        <v>0</v>
      </c>
      <c r="F230" s="46">
        <f t="shared" si="53"/>
        <v>0</v>
      </c>
      <c r="G230" s="46">
        <f t="shared" si="53"/>
        <v>0</v>
      </c>
      <c r="H230" s="46">
        <f t="shared" si="53"/>
        <v>0</v>
      </c>
      <c r="I230" s="46">
        <f t="shared" si="53"/>
        <v>0</v>
      </c>
      <c r="J230" s="46">
        <f t="shared" si="53"/>
        <v>0</v>
      </c>
      <c r="K230" s="46">
        <f t="shared" si="53"/>
        <v>0</v>
      </c>
      <c r="L230" s="46">
        <f t="shared" si="53"/>
        <v>0</v>
      </c>
      <c r="M230" s="46">
        <f t="shared" si="53"/>
        <v>0</v>
      </c>
      <c r="N230" s="46">
        <f t="shared" si="53"/>
        <v>0</v>
      </c>
      <c r="O230" s="46">
        <f t="shared" si="53"/>
        <v>0</v>
      </c>
      <c r="P230" s="46">
        <f t="shared" si="53"/>
        <v>0</v>
      </c>
      <c r="Q230" s="46">
        <f t="shared" si="53"/>
        <v>0</v>
      </c>
      <c r="R230" s="46">
        <f t="shared" si="53"/>
        <v>0</v>
      </c>
      <c r="S230" s="46">
        <f t="shared" si="53"/>
        <v>0</v>
      </c>
      <c r="T230" s="46">
        <f t="shared" si="53"/>
        <v>0</v>
      </c>
      <c r="U230" s="46">
        <f t="shared" si="53"/>
        <v>0</v>
      </c>
      <c r="V230" s="46">
        <f t="shared" si="53"/>
        <v>0</v>
      </c>
      <c r="W230" s="46">
        <f t="shared" si="53"/>
        <v>0</v>
      </c>
      <c r="X230" s="46">
        <f t="shared" si="53"/>
        <v>0</v>
      </c>
      <c r="Y230" s="46">
        <f t="shared" si="53"/>
        <v>0</v>
      </c>
      <c r="Z230" s="46">
        <f>Z170</f>
        <v>0</v>
      </c>
      <c r="AA230" s="46">
        <f>B230-Z230</f>
        <v>0</v>
      </c>
      <c r="AB230" s="54"/>
      <c r="AC230" s="47"/>
    </row>
    <row r="231" spans="1:30" s="48" customFormat="1" ht="18" customHeight="1" x14ac:dyDescent="0.2">
      <c r="A231" s="49" t="s">
        <v>39</v>
      </c>
      <c r="B231" s="46">
        <f t="shared" si="53"/>
        <v>70397576</v>
      </c>
      <c r="C231" s="46">
        <f t="shared" si="53"/>
        <v>9190500.0800000001</v>
      </c>
      <c r="D231" s="46">
        <f t="shared" si="53"/>
        <v>-61207075.920000002</v>
      </c>
      <c r="E231" s="46">
        <f t="shared" si="53"/>
        <v>0</v>
      </c>
      <c r="F231" s="46">
        <f t="shared" si="53"/>
        <v>0</v>
      </c>
      <c r="G231" s="46">
        <f t="shared" si="53"/>
        <v>0</v>
      </c>
      <c r="H231" s="46">
        <f t="shared" si="53"/>
        <v>1919705</v>
      </c>
      <c r="I231" s="46">
        <f t="shared" si="53"/>
        <v>0</v>
      </c>
      <c r="J231" s="46">
        <f t="shared" si="53"/>
        <v>0</v>
      </c>
      <c r="K231" s="46">
        <f t="shared" si="53"/>
        <v>0</v>
      </c>
      <c r="L231" s="46">
        <f t="shared" si="53"/>
        <v>1919705</v>
      </c>
      <c r="M231" s="46">
        <f t="shared" si="53"/>
        <v>1919705</v>
      </c>
      <c r="N231" s="46">
        <f t="shared" si="53"/>
        <v>0</v>
      </c>
      <c r="O231" s="46">
        <f t="shared" si="53"/>
        <v>0</v>
      </c>
      <c r="P231" s="46">
        <f t="shared" si="53"/>
        <v>0</v>
      </c>
      <c r="Q231" s="46">
        <f t="shared" si="53"/>
        <v>0</v>
      </c>
      <c r="R231" s="46">
        <f t="shared" si="53"/>
        <v>0</v>
      </c>
      <c r="S231" s="46">
        <f t="shared" si="53"/>
        <v>0</v>
      </c>
      <c r="T231" s="46">
        <f t="shared" si="53"/>
        <v>0</v>
      </c>
      <c r="U231" s="46">
        <f t="shared" si="53"/>
        <v>0</v>
      </c>
      <c r="V231" s="46">
        <f t="shared" si="53"/>
        <v>0</v>
      </c>
      <c r="W231" s="46">
        <f t="shared" si="53"/>
        <v>0</v>
      </c>
      <c r="X231" s="46">
        <f t="shared" si="53"/>
        <v>0</v>
      </c>
      <c r="Y231" s="46">
        <f t="shared" si="53"/>
        <v>0</v>
      </c>
      <c r="Z231" s="46">
        <f>Z171</f>
        <v>1919705</v>
      </c>
      <c r="AA231" s="46">
        <f>B231-Z231</f>
        <v>68477871</v>
      </c>
      <c r="AB231" s="54"/>
      <c r="AC231" s="47"/>
    </row>
    <row r="232" spans="1:30" s="48" customFormat="1" ht="18" customHeight="1" x14ac:dyDescent="0.25">
      <c r="A232" s="55" t="s">
        <v>40</v>
      </c>
      <c r="B232" s="56">
        <f>SUM(B228:B231)</f>
        <v>2894323080</v>
      </c>
      <c r="C232" s="56">
        <f t="shared" ref="C232:AA232" si="54">SUM(C228:C231)</f>
        <v>9544931.5800000001</v>
      </c>
      <c r="D232" s="56">
        <f t="shared" si="54"/>
        <v>-2884778148.4200001</v>
      </c>
      <c r="E232" s="56">
        <f t="shared" si="54"/>
        <v>0</v>
      </c>
      <c r="F232" s="56">
        <f t="shared" si="54"/>
        <v>0</v>
      </c>
      <c r="G232" s="56">
        <f t="shared" si="54"/>
        <v>0</v>
      </c>
      <c r="H232" s="56">
        <f t="shared" si="54"/>
        <v>1973332465.5400002</v>
      </c>
      <c r="I232" s="56">
        <f t="shared" si="54"/>
        <v>0</v>
      </c>
      <c r="J232" s="56">
        <f t="shared" si="54"/>
        <v>0</v>
      </c>
      <c r="K232" s="56">
        <f t="shared" si="54"/>
        <v>0</v>
      </c>
      <c r="L232" s="56">
        <f t="shared" si="54"/>
        <v>1973332465.5400002</v>
      </c>
      <c r="M232" s="56">
        <f t="shared" si="54"/>
        <v>1973332465.5400002</v>
      </c>
      <c r="N232" s="56">
        <f t="shared" si="54"/>
        <v>0</v>
      </c>
      <c r="O232" s="56">
        <f t="shared" si="54"/>
        <v>0</v>
      </c>
      <c r="P232" s="56">
        <f t="shared" si="54"/>
        <v>0</v>
      </c>
      <c r="Q232" s="56">
        <f t="shared" si="54"/>
        <v>0</v>
      </c>
      <c r="R232" s="56">
        <f t="shared" si="54"/>
        <v>0</v>
      </c>
      <c r="S232" s="56">
        <f t="shared" si="54"/>
        <v>0</v>
      </c>
      <c r="T232" s="56">
        <f t="shared" si="54"/>
        <v>0</v>
      </c>
      <c r="U232" s="56">
        <f t="shared" si="54"/>
        <v>0</v>
      </c>
      <c r="V232" s="56">
        <f t="shared" si="54"/>
        <v>0</v>
      </c>
      <c r="W232" s="56">
        <f t="shared" si="54"/>
        <v>0</v>
      </c>
      <c r="X232" s="56">
        <f t="shared" si="54"/>
        <v>0</v>
      </c>
      <c r="Y232" s="56">
        <f t="shared" si="54"/>
        <v>0</v>
      </c>
      <c r="Z232" s="56">
        <f t="shared" si="54"/>
        <v>1973332465.5400002</v>
      </c>
      <c r="AA232" s="56">
        <f t="shared" si="54"/>
        <v>920990614.4599998</v>
      </c>
      <c r="AB232" s="57">
        <f>Z232/B232</f>
        <v>0.68179412283856033</v>
      </c>
      <c r="AC232" s="47"/>
    </row>
    <row r="233" spans="1:30" s="48" customFormat="1" ht="18" hidden="1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customHeight="1" x14ac:dyDescent="0.25">
      <c r="A234" s="55" t="s">
        <v>42</v>
      </c>
      <c r="B234" s="56">
        <f>B233+B232</f>
        <v>2894323080</v>
      </c>
      <c r="C234" s="56">
        <f t="shared" ref="C234:AA234" si="55">C233+C232</f>
        <v>9544931.5800000001</v>
      </c>
      <c r="D234" s="56">
        <f t="shared" si="55"/>
        <v>-2884778148.4200001</v>
      </c>
      <c r="E234" s="56">
        <f t="shared" si="55"/>
        <v>0</v>
      </c>
      <c r="F234" s="56">
        <f t="shared" si="55"/>
        <v>0</v>
      </c>
      <c r="G234" s="56">
        <f t="shared" si="55"/>
        <v>0</v>
      </c>
      <c r="H234" s="56">
        <f t="shared" si="55"/>
        <v>1973332465.5400002</v>
      </c>
      <c r="I234" s="56">
        <f t="shared" si="55"/>
        <v>0</v>
      </c>
      <c r="J234" s="56">
        <f t="shared" si="55"/>
        <v>0</v>
      </c>
      <c r="K234" s="56">
        <f t="shared" si="55"/>
        <v>0</v>
      </c>
      <c r="L234" s="56">
        <f t="shared" si="55"/>
        <v>1973332465.5400002</v>
      </c>
      <c r="M234" s="56">
        <f t="shared" si="55"/>
        <v>1973332465.5400002</v>
      </c>
      <c r="N234" s="56">
        <f t="shared" si="55"/>
        <v>0</v>
      </c>
      <c r="O234" s="56">
        <f t="shared" si="55"/>
        <v>0</v>
      </c>
      <c r="P234" s="56">
        <f t="shared" si="55"/>
        <v>0</v>
      </c>
      <c r="Q234" s="56">
        <f t="shared" si="55"/>
        <v>0</v>
      </c>
      <c r="R234" s="56">
        <f t="shared" si="55"/>
        <v>0</v>
      </c>
      <c r="S234" s="56">
        <f t="shared" si="55"/>
        <v>0</v>
      </c>
      <c r="T234" s="56">
        <f t="shared" si="55"/>
        <v>0</v>
      </c>
      <c r="U234" s="56">
        <f t="shared" si="55"/>
        <v>0</v>
      </c>
      <c r="V234" s="56">
        <f t="shared" si="55"/>
        <v>0</v>
      </c>
      <c r="W234" s="56">
        <f t="shared" si="55"/>
        <v>0</v>
      </c>
      <c r="X234" s="56">
        <f t="shared" si="55"/>
        <v>0</v>
      </c>
      <c r="Y234" s="56">
        <f t="shared" si="55"/>
        <v>0</v>
      </c>
      <c r="Z234" s="56">
        <f t="shared" si="55"/>
        <v>1973332465.5400002</v>
      </c>
      <c r="AA234" s="56">
        <f t="shared" si="55"/>
        <v>920990614.4599998</v>
      </c>
      <c r="AB234" s="57">
        <f>Z234/B234</f>
        <v>0.68179412283856033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6">C228+C116</f>
        <v>0</v>
      </c>
      <c r="D238" s="46">
        <f t="shared" si="56"/>
        <v>0</v>
      </c>
      <c r="E238" s="46">
        <f t="shared" si="56"/>
        <v>0</v>
      </c>
      <c r="F238" s="46">
        <f t="shared" si="56"/>
        <v>0</v>
      </c>
      <c r="G238" s="46">
        <f t="shared" si="56"/>
        <v>0</v>
      </c>
      <c r="H238" s="46">
        <f t="shared" si="56"/>
        <v>0</v>
      </c>
      <c r="I238" s="46">
        <f t="shared" si="56"/>
        <v>0</v>
      </c>
      <c r="J238" s="46">
        <f t="shared" si="56"/>
        <v>0</v>
      </c>
      <c r="K238" s="46">
        <f t="shared" si="56"/>
        <v>0</v>
      </c>
      <c r="L238" s="46">
        <f t="shared" si="56"/>
        <v>0</v>
      </c>
      <c r="M238" s="46">
        <f t="shared" si="56"/>
        <v>0</v>
      </c>
      <c r="N238" s="46">
        <f t="shared" si="56"/>
        <v>0</v>
      </c>
      <c r="O238" s="46">
        <f t="shared" si="56"/>
        <v>0</v>
      </c>
      <c r="P238" s="46">
        <f t="shared" si="56"/>
        <v>0</v>
      </c>
      <c r="Q238" s="46">
        <f t="shared" si="56"/>
        <v>0</v>
      </c>
      <c r="R238" s="46">
        <f t="shared" si="56"/>
        <v>0</v>
      </c>
      <c r="S238" s="46">
        <f t="shared" si="56"/>
        <v>0</v>
      </c>
      <c r="T238" s="46">
        <f t="shared" si="56"/>
        <v>0</v>
      </c>
      <c r="U238" s="46">
        <f t="shared" si="56"/>
        <v>0</v>
      </c>
      <c r="V238" s="46">
        <f t="shared" si="56"/>
        <v>0</v>
      </c>
      <c r="W238" s="46">
        <f t="shared" si="56"/>
        <v>0</v>
      </c>
      <c r="X238" s="46">
        <f t="shared" si="56"/>
        <v>0</v>
      </c>
      <c r="Y238" s="46">
        <f t="shared" si="56"/>
        <v>0</v>
      </c>
      <c r="Z238" s="46">
        <f t="shared" si="56"/>
        <v>0</v>
      </c>
      <c r="AA238" s="46">
        <f>B238-Z238</f>
        <v>0</v>
      </c>
      <c r="AB238" s="54"/>
      <c r="AC238" s="47"/>
      <c r="AD238" s="63"/>
    </row>
    <row r="239" spans="1:30" s="48" customFormat="1" ht="18" customHeight="1" x14ac:dyDescent="0.2">
      <c r="A239" s="49" t="s">
        <v>37</v>
      </c>
      <c r="B239" s="46">
        <f>B229+B117</f>
        <v>7783234504</v>
      </c>
      <c r="C239" s="46">
        <f t="shared" si="56"/>
        <v>483595756.75000036</v>
      </c>
      <c r="D239" s="46">
        <f t="shared" si="56"/>
        <v>-7299638747.25</v>
      </c>
      <c r="E239" s="46">
        <f t="shared" si="56"/>
        <v>1579666173.0799997</v>
      </c>
      <c r="F239" s="46">
        <f t="shared" si="56"/>
        <v>1947430401.3299999</v>
      </c>
      <c r="G239" s="46">
        <f t="shared" si="56"/>
        <v>495667651.5799998</v>
      </c>
      <c r="H239" s="46">
        <f t="shared" si="56"/>
        <v>2190281591.0500002</v>
      </c>
      <c r="I239" s="46">
        <f t="shared" si="56"/>
        <v>1526833135.47</v>
      </c>
      <c r="J239" s="46">
        <f>J229+J117</f>
        <v>1945034456.6099999</v>
      </c>
      <c r="K239" s="66">
        <f>K229+K117</f>
        <v>492633976.04999983</v>
      </c>
      <c r="L239" s="66">
        <f t="shared" si="56"/>
        <v>2186748387.6200004</v>
      </c>
      <c r="M239" s="46">
        <f>M229+M117</f>
        <v>6151255472.75</v>
      </c>
      <c r="N239" s="46">
        <f>N229+N117</f>
        <v>44714661.229999997</v>
      </c>
      <c r="O239" s="46">
        <f t="shared" si="56"/>
        <v>1985656.2999999998</v>
      </c>
      <c r="P239" s="46">
        <f t="shared" si="56"/>
        <v>6132720.080000001</v>
      </c>
      <c r="Q239" s="46">
        <f t="shared" si="56"/>
        <v>785125.98</v>
      </c>
      <c r="R239" s="46">
        <f t="shared" si="56"/>
        <v>321053.07000000007</v>
      </c>
      <c r="S239" s="46">
        <f t="shared" si="56"/>
        <v>1289765.67</v>
      </c>
      <c r="T239" s="46">
        <f t="shared" si="56"/>
        <v>1110871.29</v>
      </c>
      <c r="U239" s="46">
        <f t="shared" si="56"/>
        <v>365369.73000000004</v>
      </c>
      <c r="V239" s="46">
        <f t="shared" si="56"/>
        <v>1557434.51</v>
      </c>
      <c r="W239" s="46">
        <f t="shared" si="56"/>
        <v>1473490.0299999998</v>
      </c>
      <c r="X239" s="46">
        <f t="shared" si="56"/>
        <v>2059713.400000002</v>
      </c>
      <c r="Y239" s="46">
        <f t="shared" si="56"/>
        <v>0</v>
      </c>
      <c r="Z239" s="46">
        <f>Z229+Z117</f>
        <v>6213051334.0400009</v>
      </c>
      <c r="AA239" s="46">
        <f>B239-Z239</f>
        <v>1570183169.9599991</v>
      </c>
      <c r="AB239" s="54">
        <f>Z239/B239</f>
        <v>0.79826084269296493</v>
      </c>
      <c r="AC239" s="47"/>
    </row>
    <row r="240" spans="1:30" s="48" customFormat="1" ht="13.5" customHeight="1" x14ac:dyDescent="0.2">
      <c r="A240" s="49" t="s">
        <v>38</v>
      </c>
      <c r="B240" s="46">
        <f>B230+B118</f>
        <v>0</v>
      </c>
      <c r="C240" s="46">
        <f t="shared" si="56"/>
        <v>0</v>
      </c>
      <c r="D240" s="46">
        <f t="shared" si="56"/>
        <v>0</v>
      </c>
      <c r="E240" s="46">
        <f t="shared" si="56"/>
        <v>0</v>
      </c>
      <c r="F240" s="46">
        <f t="shared" si="56"/>
        <v>0</v>
      </c>
      <c r="G240" s="46">
        <f t="shared" si="56"/>
        <v>0</v>
      </c>
      <c r="H240" s="46">
        <f t="shared" si="56"/>
        <v>0</v>
      </c>
      <c r="I240" s="46">
        <f t="shared" si="56"/>
        <v>0</v>
      </c>
      <c r="J240" s="46">
        <f t="shared" si="56"/>
        <v>0</v>
      </c>
      <c r="K240" s="46">
        <f t="shared" si="56"/>
        <v>0</v>
      </c>
      <c r="L240" s="46">
        <f t="shared" si="56"/>
        <v>0</v>
      </c>
      <c r="M240" s="46">
        <f t="shared" si="56"/>
        <v>0</v>
      </c>
      <c r="N240" s="46">
        <f t="shared" si="56"/>
        <v>0</v>
      </c>
      <c r="O240" s="46">
        <f t="shared" si="56"/>
        <v>0</v>
      </c>
      <c r="P240" s="46">
        <f t="shared" si="56"/>
        <v>0</v>
      </c>
      <c r="Q240" s="46">
        <f t="shared" si="56"/>
        <v>0</v>
      </c>
      <c r="R240" s="46">
        <f t="shared" si="56"/>
        <v>0</v>
      </c>
      <c r="S240" s="46">
        <f t="shared" si="56"/>
        <v>0</v>
      </c>
      <c r="T240" s="46">
        <f t="shared" si="56"/>
        <v>0</v>
      </c>
      <c r="U240" s="46">
        <f t="shared" si="56"/>
        <v>0</v>
      </c>
      <c r="V240" s="46">
        <f t="shared" si="56"/>
        <v>0</v>
      </c>
      <c r="W240" s="46">
        <f t="shared" si="56"/>
        <v>0</v>
      </c>
      <c r="X240" s="46">
        <f t="shared" si="56"/>
        <v>0</v>
      </c>
      <c r="Y240" s="46">
        <f t="shared" si="56"/>
        <v>0</v>
      </c>
      <c r="Z240" s="46">
        <f t="shared" si="56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219240576</v>
      </c>
      <c r="C241" s="46">
        <f>C231+C119</f>
        <v>158033500.08000001</v>
      </c>
      <c r="D241" s="46">
        <f t="shared" si="56"/>
        <v>-61207075.920000002</v>
      </c>
      <c r="E241" s="46">
        <f t="shared" si="56"/>
        <v>0</v>
      </c>
      <c r="F241" s="46">
        <f t="shared" si="56"/>
        <v>0</v>
      </c>
      <c r="G241" s="46">
        <f t="shared" si="56"/>
        <v>0</v>
      </c>
      <c r="H241" s="46">
        <f t="shared" si="56"/>
        <v>1919705</v>
      </c>
      <c r="I241" s="46">
        <f t="shared" si="56"/>
        <v>0</v>
      </c>
      <c r="J241" s="46">
        <f t="shared" si="56"/>
        <v>0</v>
      </c>
      <c r="K241" s="46">
        <f t="shared" si="56"/>
        <v>0</v>
      </c>
      <c r="L241" s="46">
        <f t="shared" si="56"/>
        <v>1919705</v>
      </c>
      <c r="M241" s="46">
        <f t="shared" si="56"/>
        <v>1919705</v>
      </c>
      <c r="N241" s="46">
        <f t="shared" si="56"/>
        <v>0</v>
      </c>
      <c r="O241" s="46">
        <f t="shared" si="56"/>
        <v>0</v>
      </c>
      <c r="P241" s="46">
        <f t="shared" si="56"/>
        <v>0</v>
      </c>
      <c r="Q241" s="46">
        <f t="shared" si="56"/>
        <v>0</v>
      </c>
      <c r="R241" s="46">
        <f t="shared" si="56"/>
        <v>0</v>
      </c>
      <c r="S241" s="46">
        <f t="shared" si="56"/>
        <v>0</v>
      </c>
      <c r="T241" s="46">
        <f t="shared" si="56"/>
        <v>0</v>
      </c>
      <c r="U241" s="46">
        <f t="shared" si="56"/>
        <v>0</v>
      </c>
      <c r="V241" s="46">
        <f t="shared" si="56"/>
        <v>0</v>
      </c>
      <c r="W241" s="46">
        <f t="shared" si="56"/>
        <v>0</v>
      </c>
      <c r="X241" s="46">
        <f t="shared" si="56"/>
        <v>0</v>
      </c>
      <c r="Y241" s="46">
        <f t="shared" si="56"/>
        <v>0</v>
      </c>
      <c r="Z241" s="46">
        <f t="shared" si="56"/>
        <v>1919705</v>
      </c>
      <c r="AA241" s="46">
        <f>B241-Z241</f>
        <v>217320871</v>
      </c>
      <c r="AB241" s="54">
        <f>Z241/B241</f>
        <v>8.7561574368423475E-3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8002475080</v>
      </c>
      <c r="C242" s="56">
        <f t="shared" ref="C242:Y242" si="57">SUM(C238:C241)</f>
        <v>641629256.8300004</v>
      </c>
      <c r="D242" s="56">
        <f t="shared" si="57"/>
        <v>-7360845823.1700001</v>
      </c>
      <c r="E242" s="56">
        <f t="shared" si="57"/>
        <v>1579666173.0799997</v>
      </c>
      <c r="F242" s="56">
        <f t="shared" si="57"/>
        <v>1947430401.3299999</v>
      </c>
      <c r="G242" s="56">
        <f t="shared" si="57"/>
        <v>495667651.5799998</v>
      </c>
      <c r="H242" s="56">
        <f t="shared" si="57"/>
        <v>2192201296.0500002</v>
      </c>
      <c r="I242" s="56">
        <f t="shared" si="57"/>
        <v>1526833135.47</v>
      </c>
      <c r="J242" s="56">
        <f t="shared" si="57"/>
        <v>1945034456.6099999</v>
      </c>
      <c r="K242" s="56">
        <f t="shared" si="57"/>
        <v>492633976.04999983</v>
      </c>
      <c r="L242" s="56">
        <f t="shared" si="57"/>
        <v>2188668092.6200004</v>
      </c>
      <c r="M242" s="56">
        <f t="shared" si="57"/>
        <v>6153175177.75</v>
      </c>
      <c r="N242" s="56">
        <f t="shared" si="57"/>
        <v>44714661.229999997</v>
      </c>
      <c r="O242" s="56">
        <f t="shared" si="57"/>
        <v>1985656.2999999998</v>
      </c>
      <c r="P242" s="56">
        <f t="shared" si="57"/>
        <v>6132720.080000001</v>
      </c>
      <c r="Q242" s="56">
        <f t="shared" si="57"/>
        <v>785125.98</v>
      </c>
      <c r="R242" s="56">
        <f t="shared" si="57"/>
        <v>321053.07000000007</v>
      </c>
      <c r="S242" s="56">
        <f t="shared" si="57"/>
        <v>1289765.67</v>
      </c>
      <c r="T242" s="56">
        <f t="shared" si="57"/>
        <v>1110871.29</v>
      </c>
      <c r="U242" s="56">
        <f t="shared" si="57"/>
        <v>365369.73000000004</v>
      </c>
      <c r="V242" s="56">
        <f t="shared" si="57"/>
        <v>1557434.51</v>
      </c>
      <c r="W242" s="56">
        <f t="shared" si="57"/>
        <v>1473490.0299999998</v>
      </c>
      <c r="X242" s="56">
        <f t="shared" si="57"/>
        <v>2059713.400000002</v>
      </c>
      <c r="Y242" s="56">
        <f t="shared" si="57"/>
        <v>0</v>
      </c>
      <c r="Z242" s="56">
        <f>SUM(Z238:Z241)</f>
        <v>6214971039.0400009</v>
      </c>
      <c r="AA242" s="56">
        <f>SUM(AA238:AA241)</f>
        <v>1787504040.9599991</v>
      </c>
      <c r="AB242" s="57">
        <f>Z242/B242</f>
        <v>0.77663110186654916</v>
      </c>
      <c r="AC242" s="47"/>
    </row>
    <row r="243" spans="1:33" s="48" customFormat="1" hidden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1787504040.9599991</v>
      </c>
      <c r="AE243" s="68">
        <f>AA244-AD243</f>
        <v>0</v>
      </c>
    </row>
    <row r="244" spans="1:33" s="48" customFormat="1" ht="18" customHeight="1" thickBot="1" x14ac:dyDescent="0.3">
      <c r="A244" s="69" t="s">
        <v>42</v>
      </c>
      <c r="B244" s="70">
        <f>B243+B242</f>
        <v>8002475080</v>
      </c>
      <c r="C244" s="70">
        <f t="shared" ref="C244:Y244" si="58">C243+C242</f>
        <v>641629256.8300004</v>
      </c>
      <c r="D244" s="70">
        <f t="shared" si="58"/>
        <v>-7360845823.1700001</v>
      </c>
      <c r="E244" s="70">
        <f t="shared" si="58"/>
        <v>1579666173.0799997</v>
      </c>
      <c r="F244" s="70">
        <f t="shared" si="58"/>
        <v>1947430401.3299999</v>
      </c>
      <c r="G244" s="70">
        <f t="shared" si="58"/>
        <v>495667651.5799998</v>
      </c>
      <c r="H244" s="70">
        <f t="shared" si="58"/>
        <v>2192201296.0500002</v>
      </c>
      <c r="I244" s="70">
        <f t="shared" si="58"/>
        <v>1526833135.47</v>
      </c>
      <c r="J244" s="70">
        <f t="shared" si="58"/>
        <v>1945034456.6099999</v>
      </c>
      <c r="K244" s="70">
        <f t="shared" si="58"/>
        <v>492633976.04999983</v>
      </c>
      <c r="L244" s="70">
        <f t="shared" si="58"/>
        <v>2188668092.6200004</v>
      </c>
      <c r="M244" s="70">
        <f>M243+M242</f>
        <v>6153175177.75</v>
      </c>
      <c r="N244" s="70">
        <f t="shared" si="58"/>
        <v>44714661.229999997</v>
      </c>
      <c r="O244" s="70">
        <f t="shared" si="58"/>
        <v>1985656.2999999998</v>
      </c>
      <c r="P244" s="70">
        <f t="shared" si="58"/>
        <v>6132720.080000001</v>
      </c>
      <c r="Q244" s="70">
        <f t="shared" si="58"/>
        <v>785125.98</v>
      </c>
      <c r="R244" s="70">
        <f t="shared" si="58"/>
        <v>321053.07000000007</v>
      </c>
      <c r="S244" s="70">
        <f t="shared" si="58"/>
        <v>1289765.67</v>
      </c>
      <c r="T244" s="70">
        <f t="shared" si="58"/>
        <v>1110871.29</v>
      </c>
      <c r="U244" s="70">
        <f t="shared" si="58"/>
        <v>365369.73000000004</v>
      </c>
      <c r="V244" s="70">
        <f t="shared" si="58"/>
        <v>1557434.51</v>
      </c>
      <c r="W244" s="70">
        <f t="shared" si="58"/>
        <v>1473490.0299999998</v>
      </c>
      <c r="X244" s="70">
        <f t="shared" si="58"/>
        <v>2059713.400000002</v>
      </c>
      <c r="Y244" s="70">
        <f t="shared" si="58"/>
        <v>0</v>
      </c>
      <c r="Z244" s="70">
        <f>Z243+Z242</f>
        <v>6214971039.0400009</v>
      </c>
      <c r="AA244" s="70">
        <f>AA243+AA242</f>
        <v>1787504040.9599991</v>
      </c>
      <c r="AB244" s="71">
        <f>Z244/B244</f>
        <v>0.77663110186654916</v>
      </c>
      <c r="AC244" s="72"/>
      <c r="AD244" s="63">
        <f>'[2]sum-co'!Q146+'[1]CMFothers-CURRENT'!ER101+'[1]CMFothers-CURRENT'!ER1868</f>
        <v>6214971039.04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'[2]sum-co'!Q146+'[1]CMFothers-CURRENT'!ER2519</f>
        <v>4241638573.4999995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1973332465.5400014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/>
      <c r="C249" s="75"/>
      <c r="D249" s="75"/>
      <c r="E249" s="75"/>
      <c r="F249" s="75"/>
      <c r="G249" s="75"/>
      <c r="H249" s="75"/>
      <c r="I249" s="75">
        <f>I244+J244+K244+L244</f>
        <v>6153169660.75</v>
      </c>
      <c r="J249" s="75"/>
      <c r="K249" s="74"/>
      <c r="L249" s="74"/>
      <c r="M249" s="75"/>
      <c r="N249" s="75"/>
      <c r="O249" s="75"/>
      <c r="P249" s="75"/>
      <c r="Q249" s="75"/>
      <c r="R249" s="75"/>
      <c r="S249" s="75"/>
      <c r="T249" s="75"/>
      <c r="U249" s="76"/>
      <c r="V249" s="77"/>
      <c r="W249" s="77"/>
      <c r="X249" s="77"/>
      <c r="Y249" s="77"/>
      <c r="Z249" s="78"/>
      <c r="AA249" s="78"/>
      <c r="AB249" s="77"/>
      <c r="AC249" s="77"/>
      <c r="AD249" s="79"/>
      <c r="AE249" s="80"/>
      <c r="AF249" s="81"/>
    </row>
    <row r="250" spans="1:33" ht="12.75" hidden="1" x14ac:dyDescent="0.2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6"/>
      <c r="V250" s="77"/>
      <c r="W250" s="77"/>
      <c r="X250" s="77"/>
      <c r="Y250" s="77"/>
      <c r="Z250" s="78">
        <f>'[2]sum-co'!Q146+'[1]CMFothers-CURRENT'!ER2519</f>
        <v>4241638573.4999995</v>
      </c>
      <c r="AA250" s="77"/>
      <c r="AB250" s="77"/>
      <c r="AC250" s="77"/>
      <c r="AD250" s="82"/>
    </row>
    <row r="251" spans="1:33" ht="15" customHeight="1" x14ac:dyDescent="0.2">
      <c r="B251" s="74"/>
      <c r="C251" s="75"/>
      <c r="D251" s="75"/>
      <c r="E251" s="75"/>
      <c r="F251" s="75"/>
      <c r="G251" s="75"/>
      <c r="H251" s="75"/>
      <c r="I251" s="75"/>
      <c r="J251" s="75"/>
      <c r="K251" s="83"/>
      <c r="L251" s="74"/>
      <c r="M251" s="75"/>
      <c r="N251" s="75"/>
      <c r="O251" s="75"/>
      <c r="P251" s="75"/>
      <c r="Q251" s="75"/>
      <c r="R251" s="75"/>
      <c r="S251" s="75"/>
      <c r="T251" s="75"/>
      <c r="U251" s="76"/>
      <c r="V251" s="77"/>
      <c r="W251" s="77"/>
      <c r="X251" s="77"/>
      <c r="Y251" s="77"/>
      <c r="Z251" s="78">
        <f>[1]consoCURRENT!AE5449</f>
        <v>6214971039.0400009</v>
      </c>
      <c r="AA251" s="77"/>
      <c r="AB251" s="77"/>
      <c r="AC251" s="77"/>
      <c r="AD251" s="84">
        <f>AD244-Z244</f>
        <v>0</v>
      </c>
      <c r="AE251" s="85" t="s">
        <v>58</v>
      </c>
    </row>
    <row r="252" spans="1:33" ht="15" customHeight="1" x14ac:dyDescent="0.2">
      <c r="Z252" s="78">
        <f>Z244-Z122</f>
        <v>1973332465.5400004</v>
      </c>
      <c r="AE252" s="82"/>
    </row>
    <row r="253" spans="1:33" ht="15" customHeight="1" x14ac:dyDescent="0.25">
      <c r="A253" s="88" t="s">
        <v>59</v>
      </c>
      <c r="B253" s="89" t="s">
        <v>60</v>
      </c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90" t="s">
        <v>61</v>
      </c>
      <c r="AB253" s="90"/>
      <c r="AC253" s="90"/>
      <c r="AD253" s="81"/>
    </row>
    <row r="254" spans="1:33" ht="15" customHeight="1" x14ac:dyDescent="0.2">
      <c r="A254" s="91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3"/>
      <c r="V254" s="94"/>
      <c r="W254" s="94"/>
      <c r="X254" s="94"/>
      <c r="Y254" s="94"/>
      <c r="Z254" s="94"/>
      <c r="AA254" s="91"/>
    </row>
    <row r="255" spans="1:33" ht="15" customHeight="1" x14ac:dyDescent="0.2">
      <c r="A255" s="91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3"/>
      <c r="V255" s="94"/>
      <c r="W255" s="94"/>
      <c r="X255" s="94"/>
      <c r="Y255" s="94"/>
      <c r="Z255" s="94"/>
      <c r="AA255" s="91"/>
      <c r="AB255" s="95"/>
    </row>
    <row r="256" spans="1:33" ht="15" customHeight="1" x14ac:dyDescent="0.25">
      <c r="A256" s="88" t="s">
        <v>62</v>
      </c>
      <c r="B256" s="96" t="s">
        <v>63</v>
      </c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0" t="s">
        <v>64</v>
      </c>
      <c r="AB256" s="90"/>
      <c r="AC256" s="90"/>
    </row>
    <row r="257" spans="1:36" ht="15" customHeight="1" x14ac:dyDescent="0.2">
      <c r="A257" s="91" t="s">
        <v>65</v>
      </c>
      <c r="B257" s="97" t="s">
        <v>66</v>
      </c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8" t="s">
        <v>67</v>
      </c>
      <c r="AB257" s="98"/>
      <c r="AC257" s="98"/>
    </row>
    <row r="258" spans="1:36" ht="15" customHeight="1" x14ac:dyDescent="0.2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62" spans="1:36" ht="15" customHeight="1" x14ac:dyDescent="0.2">
      <c r="AD262" s="99" t="s">
        <v>68</v>
      </c>
      <c r="AG262" s="82"/>
    </row>
    <row r="263" spans="1:36" ht="15" customHeight="1" x14ac:dyDescent="0.25">
      <c r="AD263" s="80"/>
      <c r="AE263" s="100" t="s">
        <v>7</v>
      </c>
      <c r="AF263" s="100" t="s">
        <v>69</v>
      </c>
      <c r="AG263" s="100" t="s">
        <v>70</v>
      </c>
      <c r="AH263" s="100" t="s">
        <v>71</v>
      </c>
    </row>
    <row r="264" spans="1:36" ht="15" customHeight="1" x14ac:dyDescent="0.25">
      <c r="AD264" s="80" t="s">
        <v>72</v>
      </c>
      <c r="AE264" s="101">
        <f>SUM([1]SAOBCENTRALOFFICECURRENT102!H643)</f>
        <v>4198316000.000001</v>
      </c>
      <c r="AF264" s="101">
        <f>SUM([1]SAOBCENTRALOFFICECURRENT102!J643)</f>
        <v>-3978620774.7499995</v>
      </c>
      <c r="AG264" s="101">
        <f>SUM([1]SAOBCENTRALOFFICECURRENT102!W643+'[1]CMFothers-CURRENT'!ER287)</f>
        <v>3750727334.9099998</v>
      </c>
      <c r="AH264" s="101">
        <f>SUM(AE264-AG264)</f>
        <v>447588665.09000111</v>
      </c>
      <c r="AI264" s="101"/>
      <c r="AJ264" s="101"/>
    </row>
    <row r="265" spans="1:36" ht="13.5" customHeight="1" x14ac:dyDescent="0.25">
      <c r="AD265" s="80" t="s">
        <v>73</v>
      </c>
      <c r="AE265" s="101">
        <f>[1]SAOBCENTRALOFFICECURRENT102!H854</f>
        <v>500003000</v>
      </c>
      <c r="AF265" s="101">
        <f>[1]SAOBCENTRALOFFICECURRENT102!J854</f>
        <v>-497446900</v>
      </c>
      <c r="AG265" s="101">
        <f>SUM([1]SAOBCENTRALOFFICECURRENT102!W854+'[1]CMFothers-CURRENT'!ER380)</f>
        <v>488516349.5</v>
      </c>
      <c r="AH265" s="101">
        <f>SUM(AE265-AG265)</f>
        <v>11486650.5</v>
      </c>
      <c r="AI265" s="101"/>
      <c r="AJ265" s="101"/>
    </row>
    <row r="266" spans="1:36" ht="13.5" customHeight="1" x14ac:dyDescent="0.25">
      <c r="AD266" s="80" t="s">
        <v>52</v>
      </c>
      <c r="AE266" s="101">
        <f>'[1]SAOBCENTRALOFFICE_SARO IBRD'!H1698</f>
        <v>2894323080</v>
      </c>
      <c r="AF266" s="101">
        <f>'[1]SAOBCENTRALOFFICE_SARO IBRD'!J1698</f>
        <v>-2884778148.4200001</v>
      </c>
      <c r="AG266" s="101">
        <f>'[1]SAOBCENTRALOFFICE_SARO IBRD'!W1698+'[1]CMFothers-CURRENT'!ER1868</f>
        <v>1973332465.5400002</v>
      </c>
      <c r="AH266" s="101">
        <f>SUM(AE266-AG266)</f>
        <v>920990614.4599998</v>
      </c>
      <c r="AI266" s="101"/>
      <c r="AJ266" s="101"/>
    </row>
    <row r="267" spans="1:36" ht="15" customHeight="1" x14ac:dyDescent="0.2">
      <c r="AD267" s="102" t="s">
        <v>74</v>
      </c>
      <c r="AE267" s="103">
        <f>SUM(AE264:AE266)</f>
        <v>7592642080.000001</v>
      </c>
      <c r="AF267" s="103">
        <f t="shared" ref="AF267:AG267" si="59">SUM(AF264:AF266)</f>
        <v>-7360845823.1700001</v>
      </c>
      <c r="AG267" s="103">
        <f t="shared" si="59"/>
        <v>6212576149.9499998</v>
      </c>
      <c r="AH267" s="103">
        <f>SUM(AH264:AH266)</f>
        <v>1380065930.0500009</v>
      </c>
      <c r="AI267" s="101"/>
      <c r="AJ267" s="101"/>
    </row>
    <row r="268" spans="1:36" ht="15" customHeight="1" x14ac:dyDescent="0.2">
      <c r="AE268" s="101">
        <f>B234+B22</f>
        <v>7592642080</v>
      </c>
      <c r="AF268" s="101">
        <f>D234+D22</f>
        <v>-7360845823.1700001</v>
      </c>
      <c r="AG268" s="101">
        <f>Z22+Z234</f>
        <v>6212576149.9500008</v>
      </c>
      <c r="AH268" s="101">
        <f>AA22+AA234</f>
        <v>1380065930.0499995</v>
      </c>
      <c r="AI268" s="101"/>
      <c r="AJ268" s="101"/>
    </row>
    <row r="269" spans="1:36" ht="15" customHeight="1" x14ac:dyDescent="0.2">
      <c r="AD269" s="85" t="s">
        <v>58</v>
      </c>
      <c r="AE269" s="104">
        <f t="shared" ref="AE269:AG269" si="60">AE267-AE268</f>
        <v>0</v>
      </c>
      <c r="AF269" s="104">
        <f t="shared" si="60"/>
        <v>0</v>
      </c>
      <c r="AG269" s="104">
        <f t="shared" si="60"/>
        <v>0</v>
      </c>
      <c r="AH269" s="104">
        <f>AH267-AH268</f>
        <v>0</v>
      </c>
      <c r="AI269" s="101"/>
      <c r="AJ269" s="101"/>
    </row>
    <row r="270" spans="1:36" ht="15" customHeight="1" x14ac:dyDescent="0.2">
      <c r="AE270" s="101"/>
      <c r="AF270" s="101"/>
      <c r="AG270" s="101"/>
      <c r="AH270" s="101"/>
      <c r="AI270" s="101"/>
      <c r="AJ270" s="101"/>
    </row>
    <row r="271" spans="1:36" ht="15" customHeight="1" x14ac:dyDescent="0.2">
      <c r="AE271" s="101"/>
      <c r="AF271" s="101"/>
      <c r="AG271" s="101"/>
      <c r="AH271" s="101"/>
      <c r="AI271" s="101"/>
      <c r="AJ271" s="101"/>
    </row>
    <row r="272" spans="1:36" ht="15" customHeight="1" x14ac:dyDescent="0.2">
      <c r="AE272" s="101"/>
      <c r="AF272" s="101"/>
      <c r="AG272" s="101"/>
      <c r="AH272" s="101"/>
      <c r="AI272" s="101"/>
      <c r="AJ272" s="101"/>
    </row>
    <row r="273" spans="30:36" ht="15" customHeight="1" x14ac:dyDescent="0.2">
      <c r="AD273" s="102" t="s">
        <v>75</v>
      </c>
      <c r="AE273" s="103">
        <f>[1]SAOBCENTRALOFFICECURRENT102!H1276</f>
        <v>409833000</v>
      </c>
      <c r="AF273" s="103">
        <f>[1]SAOBCENTRALOFFICECURRENT102!J1276</f>
        <v>0</v>
      </c>
      <c r="AG273" s="103">
        <f>SUM([1]SAOBCENTRALOFFICECURRENT102!W1276+'[1]CMFothers-CURRENT'!ER566)</f>
        <v>2394889.09</v>
      </c>
      <c r="AH273" s="103">
        <f>SUM(AE273-AG273)</f>
        <v>407438110.91000003</v>
      </c>
      <c r="AI273" s="101"/>
      <c r="AJ273" s="101"/>
    </row>
    <row r="274" spans="30:36" ht="15" customHeight="1" x14ac:dyDescent="0.2">
      <c r="AE274" s="101">
        <f>B62</f>
        <v>409833000</v>
      </c>
      <c r="AF274" s="101"/>
      <c r="AG274" s="101">
        <f>Z62</f>
        <v>2394889.09</v>
      </c>
      <c r="AH274" s="101">
        <f>AA62</f>
        <v>407438110.90999997</v>
      </c>
      <c r="AI274" s="101"/>
      <c r="AJ274" s="101"/>
    </row>
    <row r="275" spans="30:36" ht="15" customHeight="1" x14ac:dyDescent="0.2">
      <c r="AD275" s="85" t="s">
        <v>58</v>
      </c>
      <c r="AE275" s="104">
        <f>SUM(AE273-AE274)</f>
        <v>0</v>
      </c>
      <c r="AF275" s="104">
        <f t="shared" ref="AF275:AH275" si="61">SUM(AF273-AF274)</f>
        <v>0</v>
      </c>
      <c r="AG275" s="104">
        <f t="shared" si="61"/>
        <v>0</v>
      </c>
      <c r="AH275" s="104">
        <f t="shared" si="61"/>
        <v>5.9604644775390625E-8</v>
      </c>
      <c r="AI275" s="101"/>
      <c r="AJ275" s="101"/>
    </row>
    <row r="276" spans="30:36" ht="15" customHeight="1" x14ac:dyDescent="0.2">
      <c r="AE276" s="101"/>
      <c r="AF276" s="101"/>
      <c r="AG276" s="101"/>
      <c r="AH276" s="101"/>
      <c r="AI276" s="101"/>
      <c r="AJ276" s="101"/>
    </row>
    <row r="277" spans="30:36" ht="15" customHeight="1" x14ac:dyDescent="0.2">
      <c r="AE277" s="101"/>
      <c r="AF277" s="101"/>
      <c r="AG277" s="101"/>
      <c r="AH277" s="101"/>
      <c r="AI277" s="101"/>
      <c r="AJ277" s="101"/>
    </row>
    <row r="279" spans="30:36" ht="15" customHeight="1" x14ac:dyDescent="0.2">
      <c r="AD279" s="99" t="s">
        <v>76</v>
      </c>
      <c r="AE279" s="105">
        <f>SUM(AE267+AE273)</f>
        <v>8002475080.000001</v>
      </c>
      <c r="AF279" s="106">
        <f t="shared" ref="AF279" si="62">SUM(AF267+AF273)</f>
        <v>-7360845823.1700001</v>
      </c>
      <c r="AG279" s="105">
        <f>SUM(AG267+AG273)</f>
        <v>6214971039.04</v>
      </c>
      <c r="AH279" s="105">
        <f>SUM(AH267+AH273)</f>
        <v>1787504040.960001</v>
      </c>
    </row>
    <row r="280" spans="30:36" ht="15" customHeight="1" x14ac:dyDescent="0.2">
      <c r="AE280" s="81">
        <f>B244</f>
        <v>8002475080</v>
      </c>
      <c r="AF280" s="81">
        <f>D244</f>
        <v>-7360845823.1700001</v>
      </c>
      <c r="AG280" s="81">
        <f>Z244</f>
        <v>6214971039.0400009</v>
      </c>
      <c r="AH280" s="81">
        <f>AA244</f>
        <v>1787504040.9599991</v>
      </c>
    </row>
    <row r="281" spans="30:36" ht="15" customHeight="1" x14ac:dyDescent="0.2">
      <c r="AD281" s="85" t="s">
        <v>58</v>
      </c>
      <c r="AE281" s="107">
        <f>AE279-AE280</f>
        <v>0</v>
      </c>
      <c r="AF281" s="107">
        <f>AF279-AF280</f>
        <v>0</v>
      </c>
      <c r="AG281" s="107">
        <f>AG279-AG280</f>
        <v>0</v>
      </c>
      <c r="AH281" s="107">
        <f>AH279-AH280</f>
        <v>1.9073486328125E-6</v>
      </c>
    </row>
    <row r="282" spans="30:36" ht="15" customHeight="1" x14ac:dyDescent="0.2">
      <c r="AD282" s="85"/>
    </row>
  </sheetData>
  <mergeCells count="23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B253:Z253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16" fitToWidth="2" fitToHeight="2" orientation="portrait" horizontalDpi="4294967294" verticalDpi="4294967294" r:id="rId1"/>
  <headerFooter alignWithMargins="0">
    <oddFooter>Page &amp;P of &amp;N</oddFooter>
  </headerFooter>
  <rowBreaks count="1" manualBreakCount="1">
    <brk id="12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2022-12-06T05:32:49Z</dcterms:created>
  <dcterms:modified xsi:type="dcterms:W3CDTF">2022-12-06T05:33:03Z</dcterms:modified>
</cp:coreProperties>
</file>